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DB04E734-5A4F-4ECD-96DF-FEA63A45D4B4}" xr6:coauthVersionLast="47" xr6:coauthVersionMax="47" xr10:uidLastSave="{00000000-0000-0000-0000-000000000000}"/>
  <bookViews>
    <workbookView xWindow="-60" yWindow="120" windowWidth="23028" windowHeight="11772" activeTab="1"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8" i="6" l="1"/>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377" i="6"/>
  <c r="N378" i="6"/>
  <c r="N40" i="1" l="1" a="1"/>
  <c r="N129" i="6" a="1"/>
  <c r="N100" i="6" a="1"/>
  <c r="N104" i="1" a="1"/>
  <c r="N193" i="6" a="1"/>
  <c r="N93" i="6" a="1"/>
  <c r="N143" i="1" a="1"/>
  <c r="N75" i="1" a="1"/>
  <c r="N170" i="1" a="1"/>
  <c r="N87" i="1" a="1"/>
  <c r="N85" i="1" a="1"/>
  <c r="N96" i="6" a="1"/>
  <c r="N188" i="6" a="1"/>
  <c r="N50" i="1" a="1"/>
  <c r="N184" i="6" a="1"/>
  <c r="N169" i="1" a="1"/>
  <c r="N35" i="1" a="1"/>
  <c r="N201" i="6" a="1"/>
  <c r="N151" i="1" a="1"/>
  <c r="N134" i="6" a="1"/>
  <c r="N22" i="1" a="1"/>
  <c r="N41" i="1" a="1"/>
  <c r="N12" i="6" a="1"/>
  <c r="N75" i="6" a="1"/>
  <c r="N136" i="1" a="1"/>
  <c r="N37" i="1" a="1"/>
  <c r="N95" i="1" a="1"/>
  <c r="N15" i="6" a="1"/>
  <c r="N158" i="6" a="1"/>
  <c r="N28" i="1" a="1"/>
  <c r="N76" i="6" a="1"/>
  <c r="N132" i="1" a="1"/>
  <c r="N189" i="6" a="1"/>
  <c r="N98" i="1" a="1"/>
  <c r="N51" i="6" a="1"/>
  <c r="N42" i="1" a="1"/>
  <c r="N185" i="6" a="1"/>
  <c r="N146" i="6" a="1"/>
  <c r="N94" i="6" a="1"/>
  <c r="N26" i="6" a="1"/>
  <c r="N119" i="1" a="1"/>
  <c r="N157" i="6" a="1"/>
  <c r="N212" i="6" a="1"/>
  <c r="N58" i="6" a="1"/>
  <c r="N137" i="1" a="1"/>
  <c r="N202" i="6" a="1"/>
  <c r="N37" i="6" a="1"/>
  <c r="N208" i="6" a="1"/>
  <c r="N128" i="6" a="1"/>
  <c r="N92" i="6" a="1"/>
  <c r="N124" i="6" a="1"/>
  <c r="N65" i="1" a="1"/>
  <c r="N161" i="6" a="1"/>
  <c r="N27" i="1" a="1"/>
  <c r="N45" i="1" a="1"/>
  <c r="N113" i="1" a="1"/>
  <c r="N140" i="6" a="1"/>
  <c r="N214" i="6" a="1"/>
  <c r="N78" i="1" a="1"/>
  <c r="N171" i="6" a="1"/>
  <c r="N86" i="1" a="1"/>
  <c r="N171" i="1" a="1"/>
  <c r="N68" i="1" a="1"/>
  <c r="N174" i="1" a="1"/>
  <c r="N89" i="1" a="1"/>
  <c r="N7" i="6" a="1"/>
  <c r="N173" i="1" a="1"/>
  <c r="N134" i="1" a="1"/>
  <c r="N103" i="6" a="1"/>
  <c r="N112" i="1" a="1"/>
  <c r="N209" i="6" a="1"/>
  <c r="N175" i="6" a="1"/>
  <c r="N126" i="6" a="1"/>
  <c r="N157" i="1" a="1"/>
  <c r="N133" i="6" a="1"/>
  <c r="N119" i="6" a="1"/>
  <c r="N110" i="6" a="1"/>
  <c r="N182" i="6" a="1"/>
  <c r="N147" i="1" a="1"/>
  <c r="N80" i="6" a="1"/>
  <c r="N70" i="1" a="1"/>
  <c r="N65" i="6" a="1"/>
  <c r="N148" i="1" a="1"/>
  <c r="N111" i="6" a="1"/>
  <c r="N141" i="6" a="1"/>
  <c r="N47" i="6" a="1"/>
  <c r="N164" i="1" a="1"/>
  <c r="N160" i="1" a="1"/>
  <c r="N38" i="6" a="1"/>
  <c r="N167" i="6" a="1"/>
  <c r="N90" i="1" a="1"/>
  <c r="N13" i="6" a="1"/>
  <c r="N44" i="1" a="1"/>
  <c r="N87" i="6" a="1"/>
  <c r="N164" i="6" a="1"/>
  <c r="N114" i="6" a="1"/>
  <c r="N25" i="6" a="1"/>
  <c r="N67" i="6" a="1"/>
  <c r="N146" i="1" a="1"/>
  <c r="N99" i="6" a="1"/>
  <c r="N81" i="1" a="1"/>
  <c r="N40" i="6" a="1"/>
  <c r="N143" i="6" a="1"/>
  <c r="N127" i="6" a="1"/>
  <c r="N109" i="1" a="1"/>
  <c r="N116" i="6" a="1"/>
  <c r="N142" i="6" a="1"/>
  <c r="N105" i="6" a="1"/>
  <c r="N124" i="1" a="1"/>
  <c r="N150" i="1" a="1"/>
  <c r="N88" i="1" a="1"/>
  <c r="N52" i="1" a="1"/>
  <c r="N105" i="1" a="1"/>
  <c r="N36" i="1" a="1"/>
  <c r="N71" i="1" a="1"/>
  <c r="N38" i="1" a="1"/>
  <c r="N112" i="6" a="1"/>
  <c r="N207" i="6" a="1"/>
  <c r="N176" i="1" a="1"/>
  <c r="N129" i="1" a="1"/>
  <c r="N116" i="1" a="1"/>
  <c r="N180" i="1" a="1"/>
  <c r="N77" i="1" a="1"/>
  <c r="N108" i="6" a="1"/>
  <c r="N80" i="1" a="1"/>
  <c r="N130" i="6" a="1"/>
  <c r="N47" i="1" a="1"/>
  <c r="N144" i="6" a="1"/>
  <c r="N57" i="1" a="1"/>
  <c r="N159" i="6" a="1"/>
  <c r="N32" i="1" a="1"/>
  <c r="N102" i="1" a="1"/>
  <c r="N118" i="1" a="1"/>
  <c r="N78" i="6" a="1"/>
  <c r="N34" i="6" a="1"/>
  <c r="N79" i="1" a="1"/>
  <c r="N43" i="1" a="1"/>
  <c r="N76" i="1" a="1"/>
  <c r="N50" i="6" a="1"/>
  <c r="N175" i="1" a="1"/>
  <c r="N48" i="1" a="1"/>
  <c r="N86" i="6" a="1"/>
  <c r="N101" i="1" a="1"/>
  <c r="N179" i="1" a="1"/>
  <c r="N10" i="6" a="1"/>
  <c r="N145" i="6" a="1"/>
  <c r="N183" i="6" a="1"/>
  <c r="N131" i="1" a="1"/>
  <c r="N53" i="1" a="1"/>
  <c r="N118" i="6" a="1"/>
  <c r="N69" i="6" a="1"/>
  <c r="N128" i="1" a="1"/>
  <c r="N191" i="6" a="1"/>
  <c r="N39" i="1" a="1"/>
  <c r="N35" i="6" a="1"/>
  <c r="N154" i="6" a="1"/>
  <c r="N179" i="6" a="1"/>
  <c r="N25" i="1" a="1"/>
  <c r="N152" i="6" a="1"/>
  <c r="N18" i="1" a="1"/>
  <c r="N21" i="1" a="1"/>
  <c r="N192" i="6" a="1"/>
  <c r="N131" i="6" a="1"/>
  <c r="N8" i="6" a="1"/>
  <c r="N52" i="6" a="1"/>
  <c r="N180" i="6" a="1"/>
  <c r="N162" i="1" a="1"/>
  <c r="N34" i="1" a="1"/>
  <c r="N197" i="6" a="1"/>
  <c r="N177" i="1" a="1"/>
  <c r="N60" i="6" a="1"/>
  <c r="N204" i="6" a="1"/>
  <c r="N90" i="6" a="1"/>
  <c r="N95" i="6" a="1"/>
  <c r="N21" i="6" a="1"/>
  <c r="N176" i="6" a="1"/>
  <c r="N62" i="6" a="1"/>
  <c r="N156" i="1" a="1"/>
  <c r="N81" i="6" a="1"/>
  <c r="N168" i="1" a="1"/>
  <c r="N133" i="1" a="1"/>
  <c r="N122" i="6" a="1"/>
  <c r="N106" i="6" a="1"/>
  <c r="N186" i="6" a="1"/>
  <c r="N135" i="1" a="1"/>
  <c r="N72" i="6" a="1"/>
  <c r="N113" i="6" a="1"/>
  <c r="N55" i="1" a="1"/>
  <c r="N103" i="1" a="1"/>
  <c r="N56" i="6" a="1"/>
  <c r="N91" i="1" a="1"/>
  <c r="N114" i="1" a="1"/>
  <c r="N70" i="6" a="1"/>
  <c r="N130" i="1" a="1"/>
  <c r="N97" i="1" a="1"/>
  <c r="N121" i="6" a="1"/>
  <c r="N63" i="6" a="1"/>
  <c r="N172" i="1" a="1"/>
  <c r="N30" i="1" a="1"/>
  <c r="N161" i="1" a="1"/>
  <c r="N211" i="6" a="1"/>
  <c r="N27" i="6" a="1"/>
  <c r="N132" i="6" a="1"/>
  <c r="N73" i="6" a="1"/>
  <c r="N41" i="6" a="1"/>
  <c r="N36" i="6" a="1"/>
  <c r="N199" i="6" a="1"/>
  <c r="N144" i="1" a="1"/>
  <c r="N196" i="6" a="1"/>
  <c r="N168" i="6" a="1"/>
  <c r="N163" i="6" a="1"/>
  <c r="N136" i="6" a="1"/>
  <c r="N61" i="1" a="1"/>
  <c r="N46" i="6" a="1"/>
  <c r="N83" i="6" a="1"/>
  <c r="N56" i="1" a="1"/>
  <c r="N97" i="6" a="1"/>
  <c r="N127" i="1" a="1"/>
  <c r="N48" i="6" a="1"/>
  <c r="N139" i="1" a="1"/>
  <c r="N19" i="6" a="1"/>
  <c r="N177" i="6" a="1"/>
  <c r="N138" i="1" a="1"/>
  <c r="N165" i="1" a="1"/>
  <c r="N69" i="1" a="1"/>
  <c r="N178" i="6" a="1"/>
  <c r="N147" i="6" a="1"/>
  <c r="N74" i="6" a="1"/>
  <c r="N101" i="6" a="1"/>
  <c r="N117" i="6" a="1"/>
  <c r="N19" i="1" a="1"/>
  <c r="N68" i="6" a="1"/>
  <c r="N120" i="1" a="1"/>
  <c r="N39" i="6" a="1"/>
  <c r="N195" i="6" a="1"/>
  <c r="N174" i="6" a="1"/>
  <c r="N71" i="6" a="1"/>
  <c r="N150" i="6" a="1"/>
  <c r="N100" i="1" a="1"/>
  <c r="N158" i="1" a="1"/>
  <c r="N28" i="6" a="1"/>
  <c r="N88" i="6" a="1"/>
  <c r="N79" i="6" a="1"/>
  <c r="N20" i="6" a="1"/>
  <c r="N206" i="6" a="1"/>
  <c r="N156" i="6" a="1"/>
  <c r="N96" i="1" a="1"/>
  <c r="N151" i="6" a="1"/>
  <c r="N166" i="6" a="1"/>
  <c r="N162" i="6" a="1"/>
  <c r="N54" i="6" a="1"/>
  <c r="N145" i="1" a="1"/>
  <c r="N102" i="6" a="1"/>
  <c r="N154" i="1" a="1"/>
  <c r="N165" i="6" a="1"/>
  <c r="N46" i="1" a="1"/>
  <c r="N59" i="1" a="1"/>
  <c r="N173" i="6" a="1"/>
  <c r="N163" i="1" a="1"/>
  <c r="N23" i="6" a="1"/>
  <c r="N63" i="1" a="1"/>
  <c r="N14" i="6" a="1"/>
  <c r="N159" i="1" a="1"/>
  <c r="N62" i="1" a="1"/>
  <c r="N160" i="6" a="1"/>
  <c r="N149" i="1" a="1"/>
  <c r="N58" i="1" a="1"/>
  <c r="N149" i="6" a="1"/>
  <c r="N43" i="6" a="1"/>
  <c r="N115" i="1" a="1"/>
  <c r="N155" i="6" a="1"/>
  <c r="N82" i="1" a="1"/>
  <c r="N51" i="1" a="1"/>
  <c r="N9" i="6" a="1"/>
  <c r="N203" i="6" a="1"/>
  <c r="N33" i="6" a="1"/>
  <c r="N153" i="1" a="1"/>
  <c r="N205" i="6" a="1"/>
  <c r="N49" i="6" a="1"/>
  <c r="N17" i="1" a="1"/>
  <c r="N77" i="6" a="1"/>
  <c r="N108" i="1" a="1"/>
  <c r="N94" i="1" a="1"/>
  <c r="N57" i="6" a="1"/>
  <c r="N26" i="1" a="1"/>
  <c r="N148" i="6" a="1"/>
  <c r="N117" i="1" a="1"/>
  <c r="N72" i="1" a="1"/>
  <c r="N24" i="1" a="1"/>
  <c r="N84" i="1" a="1"/>
  <c r="N187" i="6" a="1"/>
  <c r="N178" i="1" a="1"/>
  <c r="N190" i="6" a="1"/>
  <c r="N89" i="6" a="1"/>
  <c r="N44" i="6" a="1"/>
  <c r="N135" i="6" a="1"/>
  <c r="N198" i="6" a="1"/>
  <c r="N31" i="6" a="1"/>
  <c r="N93" i="1" a="1"/>
  <c r="N166" i="1" a="1"/>
  <c r="N115" i="6" a="1"/>
  <c r="N169" i="6" a="1"/>
  <c r="N85" i="6" a="1"/>
  <c r="N30" i="6" a="1"/>
  <c r="N142" i="1" a="1"/>
  <c r="N24" i="6" a="1"/>
  <c r="N99" i="1" a="1"/>
  <c r="N109" i="6" a="1"/>
  <c r="N172" i="6" a="1"/>
  <c r="N33" i="1" a="1"/>
  <c r="N139" i="6" a="1"/>
  <c r="N53" i="6" a="1"/>
  <c r="N121" i="1" a="1"/>
  <c r="N106" i="1" a="1"/>
  <c r="N152" i="1" a="1"/>
  <c r="N181" i="6" a="1"/>
  <c r="N107" i="6" a="1"/>
  <c r="N67" i="1" a="1"/>
  <c r="N137" i="6" a="1"/>
  <c r="N55" i="6" a="1"/>
  <c r="N11" i="6" a="1"/>
  <c r="N29" i="6" a="1"/>
  <c r="N17" i="6" a="1"/>
  <c r="N20" i="1" a="1"/>
  <c r="N104" i="6" a="1"/>
  <c r="N42" i="6" a="1"/>
  <c r="N59" i="6" a="1"/>
  <c r="N181" i="1" a="1"/>
  <c r="N140" i="1" a="1"/>
  <c r="N194" i="6" a="1"/>
  <c r="N107" i="1" a="1"/>
  <c r="N120" i="6" a="1"/>
  <c r="N49" i="1" a="1"/>
  <c r="N167" i="1" a="1"/>
  <c r="N213" i="6" a="1"/>
  <c r="N111" i="1" a="1"/>
  <c r="N200" i="6" a="1"/>
  <c r="N32" i="6" a="1"/>
  <c r="N64" i="1" a="1"/>
  <c r="N110" i="1" a="1"/>
  <c r="N170" i="6" a="1"/>
  <c r="N74" i="1" a="1"/>
  <c r="N126" i="1" a="1"/>
  <c r="N91" i="6" a="1"/>
  <c r="N31" i="1" a="1"/>
  <c r="N64" i="6" a="1"/>
  <c r="N66" i="6" a="1"/>
  <c r="N125" i="1" a="1"/>
  <c r="N16" i="6" a="1"/>
  <c r="N210" i="6" a="1"/>
  <c r="N45" i="6" a="1"/>
  <c r="N83" i="1" a="1"/>
  <c r="N66" i="1" a="1"/>
  <c r="N29" i="1" a="1"/>
  <c r="N54" i="1" a="1"/>
  <c r="N23" i="1" a="1"/>
  <c r="N155" i="1" a="1"/>
  <c r="N98" i="6" a="1"/>
  <c r="N141" i="1" a="1"/>
  <c r="N125" i="6" a="1"/>
  <c r="N153" i="6" a="1"/>
  <c r="N84" i="6" a="1"/>
  <c r="N82" i="6" a="1"/>
  <c r="N22" i="6" a="1"/>
  <c r="N60" i="1" a="1"/>
  <c r="N138" i="6" a="1"/>
  <c r="N123" i="1" a="1"/>
  <c r="N123" i="6" a="1"/>
  <c r="N122" i="1" a="1"/>
  <c r="N73" i="1" a="1"/>
  <c r="N61" i="6" a="1"/>
  <c r="N92" i="1" a="1"/>
  <c r="N92" i="1" l="1"/>
  <c r="N61" i="6"/>
  <c r="N73" i="1"/>
  <c r="N122" i="1"/>
  <c r="N123" i="6"/>
  <c r="N123" i="1"/>
  <c r="N138" i="6"/>
  <c r="N60" i="1"/>
  <c r="N22" i="6"/>
  <c r="N82" i="6"/>
  <c r="N84" i="6"/>
  <c r="N153" i="6"/>
  <c r="N125" i="6"/>
  <c r="N141" i="1"/>
  <c r="N98" i="6"/>
  <c r="N155" i="1"/>
  <c r="N23" i="1"/>
  <c r="N54" i="1"/>
  <c r="N29" i="1"/>
  <c r="N66" i="1"/>
  <c r="N83" i="1"/>
  <c r="N45" i="6"/>
  <c r="N210" i="6"/>
  <c r="N16" i="6"/>
  <c r="N125" i="1"/>
  <c r="N66" i="6"/>
  <c r="N64" i="6"/>
  <c r="N31" i="1"/>
  <c r="N91" i="6"/>
  <c r="N126" i="1"/>
  <c r="N74" i="1"/>
  <c r="N170" i="6"/>
  <c r="N110" i="1"/>
  <c r="N64" i="1"/>
  <c r="N32" i="6"/>
  <c r="N200" i="6"/>
  <c r="N111" i="1"/>
  <c r="N213" i="6"/>
  <c r="N167" i="1"/>
  <c r="N49" i="1"/>
  <c r="N120" i="6"/>
  <c r="N107" i="1"/>
  <c r="N194" i="6"/>
  <c r="N140" i="1"/>
  <c r="N181" i="1"/>
  <c r="N59" i="6"/>
  <c r="N42" i="6"/>
  <c r="N104" i="6"/>
  <c r="N20" i="1"/>
  <c r="N17" i="6"/>
  <c r="N29" i="6"/>
  <c r="N11" i="6"/>
  <c r="N55" i="6"/>
  <c r="N137" i="6"/>
  <c r="N67" i="1"/>
  <c r="N107" i="6"/>
  <c r="N181" i="6"/>
  <c r="N152" i="1"/>
  <c r="N106" i="1"/>
  <c r="N121" i="1"/>
  <c r="N53" i="6"/>
  <c r="N139" i="6"/>
  <c r="N33" i="1"/>
  <c r="N172" i="6"/>
  <c r="N109" i="6"/>
  <c r="N99" i="1"/>
  <c r="N24" i="6"/>
  <c r="N142" i="1"/>
  <c r="N30" i="6"/>
  <c r="O8" i="1"/>
  <c r="N85" i="6"/>
  <c r="N169" i="6"/>
  <c r="N115" i="6"/>
  <c r="N166" i="1"/>
  <c r="N93" i="1"/>
  <c r="N31" i="6"/>
  <c r="N198" i="6"/>
  <c r="N135" i="6"/>
  <c r="N44" i="6"/>
  <c r="N89" i="6"/>
  <c r="N190" i="6"/>
  <c r="N178" i="1"/>
  <c r="N187" i="6"/>
  <c r="N84" i="1"/>
  <c r="N24" i="1"/>
  <c r="N72" i="1"/>
  <c r="N117" i="1"/>
  <c r="N148" i="6"/>
  <c r="N26" i="1"/>
  <c r="N57" i="6"/>
  <c r="N94" i="1"/>
  <c r="N108" i="1"/>
  <c r="N77" i="6"/>
  <c r="N17" i="1"/>
  <c r="N49" i="6"/>
  <c r="N205" i="6"/>
  <c r="N153" i="1"/>
  <c r="N33" i="6"/>
  <c r="N203" i="6"/>
  <c r="N9" i="6"/>
  <c r="N51" i="1"/>
  <c r="N82" i="1"/>
  <c r="N155" i="6"/>
  <c r="N115" i="1"/>
  <c r="N43" i="6"/>
  <c r="N149" i="6"/>
  <c r="N58" i="1"/>
  <c r="N149" i="1"/>
  <c r="N160" i="6"/>
  <c r="N62" i="1"/>
  <c r="N159" i="1"/>
  <c r="N14" i="6"/>
  <c r="N63" i="1"/>
  <c r="N23" i="6"/>
  <c r="N163" i="1"/>
  <c r="N173" i="6"/>
  <c r="N59" i="1"/>
  <c r="N46" i="1"/>
  <c r="N165" i="6"/>
  <c r="N154" i="1"/>
  <c r="N102" i="6"/>
  <c r="N145" i="1"/>
  <c r="N54" i="6"/>
  <c r="N162" i="6"/>
  <c r="N166" i="6"/>
  <c r="N151" i="6"/>
  <c r="N96" i="1"/>
  <c r="N156" i="6"/>
  <c r="N206" i="6"/>
  <c r="N20" i="6"/>
  <c r="N79" i="6"/>
  <c r="N88" i="6"/>
  <c r="N28" i="6"/>
  <c r="N158" i="1"/>
  <c r="N100" i="1"/>
  <c r="N150" i="6"/>
  <c r="N71" i="6"/>
  <c r="N174" i="6"/>
  <c r="N195" i="6"/>
  <c r="N39" i="6"/>
  <c r="N120" i="1"/>
  <c r="N68" i="6"/>
  <c r="N19" i="1"/>
  <c r="N117" i="6"/>
  <c r="N101" i="6"/>
  <c r="N74" i="6"/>
  <c r="N147" i="6"/>
  <c r="N178" i="6"/>
  <c r="N69" i="1"/>
  <c r="N165" i="1"/>
  <c r="N138" i="1"/>
  <c r="N177" i="6"/>
  <c r="N19" i="6"/>
  <c r="N139" i="1"/>
  <c r="N48" i="6"/>
  <c r="N127" i="1"/>
  <c r="N97" i="6"/>
  <c r="N56" i="1"/>
  <c r="N83" i="6"/>
  <c r="N46" i="6"/>
  <c r="N61" i="1"/>
  <c r="N136" i="6"/>
  <c r="N163" i="6"/>
  <c r="N168" i="6"/>
  <c r="N196" i="6"/>
  <c r="N144" i="1"/>
  <c r="N199" i="6"/>
  <c r="O7" i="1"/>
  <c r="N36" i="6"/>
  <c r="N41" i="6"/>
  <c r="N73" i="6"/>
  <c r="N132" i="6"/>
  <c r="N27" i="6"/>
  <c r="N211" i="6"/>
  <c r="N161" i="1"/>
  <c r="N30" i="1"/>
  <c r="N172" i="1"/>
  <c r="N63" i="6"/>
  <c r="N121" i="6"/>
  <c r="N97" i="1"/>
  <c r="N130" i="1"/>
  <c r="N70" i="6"/>
  <c r="N114" i="1"/>
  <c r="N91" i="1"/>
  <c r="N56" i="6"/>
  <c r="N103" i="1"/>
  <c r="N55" i="1"/>
  <c r="N113" i="6"/>
  <c r="N72" i="6"/>
  <c r="N135" i="1"/>
  <c r="N186" i="6"/>
  <c r="N106" i="6"/>
  <c r="N122" i="6"/>
  <c r="N133" i="1"/>
  <c r="N168" i="1"/>
  <c r="N81" i="6"/>
  <c r="N156" i="1"/>
  <c r="N62" i="6"/>
  <c r="N176" i="6"/>
  <c r="N21" i="6"/>
  <c r="N95" i="6"/>
  <c r="N90" i="6"/>
  <c r="N204" i="6"/>
  <c r="N60" i="6"/>
  <c r="N177" i="1"/>
  <c r="N197" i="6"/>
  <c r="N34" i="1"/>
  <c r="N162" i="1"/>
  <c r="N180" i="6"/>
  <c r="N52" i="6"/>
  <c r="N8" i="6"/>
  <c r="N131" i="6"/>
  <c r="N192" i="6"/>
  <c r="N21" i="1"/>
  <c r="N18" i="1"/>
  <c r="N152" i="6"/>
  <c r="N25" i="1"/>
  <c r="N179" i="6"/>
  <c r="N154" i="6"/>
  <c r="N35" i="6"/>
  <c r="N39" i="1"/>
  <c r="N191" i="6"/>
  <c r="N128" i="1"/>
  <c r="N69" i="6"/>
  <c r="N118" i="6"/>
  <c r="N53" i="1"/>
  <c r="N131" i="1"/>
  <c r="N183" i="6"/>
  <c r="N145" i="6"/>
  <c r="N10" i="6"/>
  <c r="N179" i="1"/>
  <c r="N101" i="1"/>
  <c r="N86" i="6"/>
  <c r="N48" i="1"/>
  <c r="N175" i="1"/>
  <c r="N50" i="6"/>
  <c r="N76" i="1"/>
  <c r="N43" i="1"/>
  <c r="N79" i="1"/>
  <c r="N34" i="6"/>
  <c r="N78" i="6"/>
  <c r="N118" i="1"/>
  <c r="N102" i="1"/>
  <c r="N32" i="1"/>
  <c r="N159" i="6"/>
  <c r="N57" i="1"/>
  <c r="N144" i="6"/>
  <c r="N47" i="1"/>
  <c r="N130" i="6"/>
  <c r="N80" i="1"/>
  <c r="N108" i="6"/>
  <c r="N77" i="1"/>
  <c r="N180" i="1"/>
  <c r="N116" i="1"/>
  <c r="N129" i="1"/>
  <c r="N176" i="1"/>
  <c r="N207" i="6"/>
  <c r="N112" i="6"/>
  <c r="N38" i="1"/>
  <c r="N71" i="1"/>
  <c r="N36" i="1"/>
  <c r="N105" i="1"/>
  <c r="N52" i="1"/>
  <c r="N88" i="1"/>
  <c r="N150" i="1"/>
  <c r="N124" i="1"/>
  <c r="N105" i="6"/>
  <c r="N142" i="6"/>
  <c r="N116" i="6"/>
  <c r="N109" i="1"/>
  <c r="N127" i="6"/>
  <c r="N143" i="6"/>
  <c r="N40" i="6"/>
  <c r="N81" i="1"/>
  <c r="N99" i="6"/>
  <c r="N146" i="1"/>
  <c r="N67" i="6"/>
  <c r="N25" i="6"/>
  <c r="N114" i="6"/>
  <c r="N164" i="6"/>
  <c r="N87" i="6"/>
  <c r="N44" i="1"/>
  <c r="N13" i="6"/>
  <c r="N90" i="1"/>
  <c r="N167" i="6"/>
  <c r="N38" i="6"/>
  <c r="N160" i="1"/>
  <c r="N164" i="1"/>
  <c r="N47" i="6"/>
  <c r="N141" i="6"/>
  <c r="N111" i="6"/>
  <c r="N148" i="1"/>
  <c r="N65" i="6"/>
  <c r="N70" i="1"/>
  <c r="N80" i="6"/>
  <c r="N147" i="1"/>
  <c r="N182" i="6"/>
  <c r="N110" i="6"/>
  <c r="N119" i="6"/>
  <c r="N133" i="6"/>
  <c r="N157" i="1"/>
  <c r="N126" i="6"/>
  <c r="N175" i="6"/>
  <c r="N209" i="6"/>
  <c r="N112" i="1"/>
  <c r="N103" i="6"/>
  <c r="N134" i="1"/>
  <c r="N173" i="1"/>
  <c r="N7" i="6"/>
  <c r="N89" i="1"/>
  <c r="N174" i="1"/>
  <c r="N68" i="1"/>
  <c r="N171" i="1"/>
  <c r="N86" i="1"/>
  <c r="N171" i="6"/>
  <c r="N78" i="1"/>
  <c r="N214" i="6"/>
  <c r="N140" i="6"/>
  <c r="N113" i="1"/>
  <c r="N45" i="1"/>
  <c r="N27" i="1"/>
  <c r="N161" i="6"/>
  <c r="N65" i="1"/>
  <c r="N124" i="6"/>
  <c r="N92" i="6"/>
  <c r="N128" i="6"/>
  <c r="N208" i="6"/>
  <c r="N37" i="6"/>
  <c r="N202" i="6"/>
  <c r="N137" i="1"/>
  <c r="N58" i="6"/>
  <c r="N212" i="6"/>
  <c r="N157" i="6"/>
  <c r="N119" i="1"/>
  <c r="N26" i="6"/>
  <c r="N94" i="6"/>
  <c r="N146" i="6"/>
  <c r="N185" i="6"/>
  <c r="N42" i="1"/>
  <c r="N51" i="6"/>
  <c r="N98" i="1"/>
  <c r="N189" i="6"/>
  <c r="N132" i="1"/>
  <c r="N76" i="6"/>
  <c r="N28" i="1"/>
  <c r="N158" i="6"/>
  <c r="N15" i="6"/>
  <c r="N95" i="1"/>
  <c r="N37" i="1"/>
  <c r="N136" i="1"/>
  <c r="N75" i="6"/>
  <c r="N12" i="6"/>
  <c r="N41" i="1"/>
  <c r="N22" i="1"/>
  <c r="N134" i="6"/>
  <c r="N151" i="1"/>
  <c r="N201" i="6"/>
  <c r="N35" i="1"/>
  <c r="N169" i="1"/>
  <c r="N184" i="6"/>
  <c r="N50" i="1"/>
  <c r="N188" i="6"/>
  <c r="N96" i="6"/>
  <c r="N85" i="1"/>
  <c r="N87" i="1"/>
  <c r="N170" i="1"/>
  <c r="N75" i="1"/>
  <c r="N143" i="1"/>
  <c r="N93" i="6"/>
  <c r="N193" i="6"/>
  <c r="N104" i="1"/>
  <c r="N100" i="6"/>
  <c r="N129"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<sst xmlns="http://schemas.openxmlformats.org/spreadsheetml/2006/main" count="207" uniqueCount="131">
  <si>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</si>
  <si>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</si>
  <si>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</si>
  <si>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</si>
  <si>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</si>
  <si>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</si>
  <si>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</si>
  <si>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</si>
  <si>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</si>
  <si>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</si>
  <si>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</si>
  <si>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</si>
  <si>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</si>
  <si>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</si>
  <si>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</si>
  <si>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</si>
  <si>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</si>
  <si>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</si>
  <si>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</si>
  <si>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</si>
  <si>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</si>
  <si>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</si>
  <si>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</si>
  <si>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</si>
  <si>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</si>
  <si>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</si>
  <si>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</si>
  <si>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</si>
  <si>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</si>
  <si>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</si>
  <si>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</si>
  <si>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</si>
  <si>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</si>
  <si>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</si>
  <si>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</si>
  <si>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</si>
  <si>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</si>
  <si>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</si>
  <si>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</si>
  <si>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</si>
  <si>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</si>
  <si>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</si>
  <si>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</si>
  <si>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</si>
  <si>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</si>
  <si>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</si>
  <si>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</si>
  <si>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</si>
  <si>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</si>
  <si>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</si>
  <si>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</si>
  <si>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</si>
  <si>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</si>
  <si>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U.S. Open - New York, Grand slam, USA, Hard, 25/08/2025, $40.4M, Grand Slam                                                                                                                                                                                                                                                     </t>
  </si>
  <si>
    <t>Jannik Sinner</t>
  </si>
  <si>
    <t>ITA</t>
  </si>
  <si>
    <t>Alexander Bublik</t>
  </si>
  <si>
    <t>KAZ</t>
  </si>
  <si>
    <t>Lorenzo Musetti</t>
  </si>
  <si>
    <t>Jaume Antoni Munar Clar</t>
  </si>
  <si>
    <t>ESP</t>
  </si>
  <si>
    <t>Felix Auger Aliassime</t>
  </si>
  <si>
    <t>CAN</t>
  </si>
  <si>
    <t>Andrey Rublev</t>
  </si>
  <si>
    <t>RUS</t>
  </si>
  <si>
    <t>Leandro Riedi</t>
  </si>
  <si>
    <t>SUI</t>
  </si>
  <si>
    <t>Alex De Minaur</t>
  </si>
  <si>
    <t>AUS</t>
  </si>
  <si>
    <t>Marta Kostyuk</t>
  </si>
  <si>
    <t>UKR</t>
  </si>
  <si>
    <t>Karolina Muchova</t>
  </si>
  <si>
    <t>CZE</t>
  </si>
  <si>
    <t>Naomi Osaka</t>
  </si>
  <si>
    <t>JPN</t>
  </si>
  <si>
    <t>Cori Gauff</t>
  </si>
  <si>
    <t>USA</t>
  </si>
  <si>
    <t>Amanda Anisimova</t>
  </si>
  <si>
    <t>Beatriz Haddad Maia</t>
  </si>
  <si>
    <t>BRA</t>
  </si>
  <si>
    <t>Ekaterina Alexandrova</t>
  </si>
  <si>
    <t>Iga Swiatek</t>
  </si>
  <si>
    <t>POL</t>
  </si>
  <si>
    <t xml:space="preserve">Guadalajara 125 Open - Guadalajara, Challenger, MEX, Hard, 01/09/2025, $115K, WTA 125                                                                                                                                                                                                                                                        </t>
  </si>
  <si>
    <t>Martina Trevisan</t>
  </si>
  <si>
    <t>Olivia Gadecki</t>
  </si>
  <si>
    <t>Iryna Shymanovich</t>
  </si>
  <si>
    <t>BLR</t>
  </si>
  <si>
    <t>Laura Pigossi</t>
  </si>
  <si>
    <t>Alisa Oktiabreva</t>
  </si>
  <si>
    <t>N/A</t>
  </si>
  <si>
    <t>Nikola Bartunkova</t>
  </si>
  <si>
    <t>Panna Udvardy</t>
  </si>
  <si>
    <t>HUN</t>
  </si>
  <si>
    <t>Elsa Jacquemot</t>
  </si>
  <si>
    <t>FRA</t>
  </si>
  <si>
    <t>Rebecca Marino</t>
  </si>
  <si>
    <t>Ana Sofia Sanchez</t>
  </si>
  <si>
    <t>MEX</t>
  </si>
  <si>
    <t>Kayla Day</t>
  </si>
  <si>
    <t>Emina Bektas</t>
  </si>
  <si>
    <t>Katarzyna Kawa</t>
  </si>
  <si>
    <t>Amandine Hesse</t>
  </si>
  <si>
    <t>x</t>
  </si>
  <si>
    <r>
      <t xml:space="preserve">1st meeting. Hard win %'s favour Muchova. 
Kostyuk reached the 3rd round last season. 2 sets win over Boulter in the 1st round. She needed 3 sets against Sonmez in the 2nd round as strong favourite. 3 sets win over Parry in the 3rd round. Quarter finals in Montreal 2025, 4th Round in Miami 2025, 4th Round in Indian Wells 2025, Quarter finals in Doha 2025, 3rd Round at the Australian Open 2025, 3rd Round in Wuhan 2024, Quarter finals in Seoul 2024.
Muchova reached the Semi final last season. She needed 3 sets against Williams in the 1st round as 1.07 favourite. 3 sets win over Cirstea in the 2nd round. 3 sets win over Noskova in the 3rd round. 3rd round in Cincinnati. 4th Round in Montreal 2025, 4th Round in Indian Wells 2025, Semi finals in Dubai 2025, Semi finals in Ningbo 2024, Final in Beijing 2024.
12 month and 2025 stats favour Muchova on serve. Kostyuk retired from Montreal and withdrew from the 2nd round in Cincinnati. 
</t>
    </r>
    <r>
      <rPr>
        <b/>
        <sz val="12"/>
        <color theme="1"/>
        <rFont val="Calibri"/>
        <family val="2"/>
        <scheme val="minor"/>
      </rPr>
      <t>Back Muchova around 2.20 to 2.30 and remove liability at 1.70. Chance of 3 sets</t>
    </r>
  </si>
  <si>
    <r>
      <t xml:space="preserve">Swiatek 4-2. Most recent June 2025, grass, Swiatek in 2. Alexandrova won on hard in March 2024, 2 sets. Swiatek won on hard in Feb 2024, 2 sets. Hard win %'s are better for Swiatek. 
Alexandrova reached the 3rd round last year. 2 sets win in the 1st round. Easy win over Wang in the 2nd round. She lost just 1 game to Siegemund in the 3rd round. Final in Monterrey 2025, 4th Round in Cincinnati 2025, Semi finals in Doha 2025, Quarter finals in Wuhan 2024.
Swiatek reached the Quarter final last season. Easy win in the 1st round. She needed 3 sets against Lamens in the 2nd round. 2 close sets win over Kalinskaya in the 3rd round Title in Cincinnati 2025, 4th Round in Montreal 2025, Quarter finals in Miami 2025, Semi finals in Indian Wells 2025, Quarter finals in Dubai 2025, Semi finals in Doha 2025, Semi finals at the Australian Open 2025.
12 month and 2025 stats are stronger for Swiatek. Stats for the tournament are stronger for Alexandrova. 
Swiatek was 1-5 down in the first set against Kalinskaya but took the set in a tie break. 
</t>
    </r>
    <r>
      <rPr>
        <b/>
        <sz val="12"/>
        <color theme="1"/>
        <rFont val="Calibri"/>
        <family val="2"/>
        <scheme val="minor"/>
      </rPr>
      <t xml:space="preserve">Lay Swiatek around 1.20 and remove liability at 1.40. Back Swiatek around 1.80 to 1.90 and remove liability at 1.40. </t>
    </r>
  </si>
  <si>
    <r>
      <t xml:space="preserve">Gauff 3-2. Most recent Oct 2024, hard, Gauff by retirement. She won on hard in Aug 2022, 2 sets. Osaka won on hard in 2021, 3 sets. Hard win %'s are fairly even. 
Osaka reached the 2nd round last season. 2 sets win over Minnen in the 1st round. Easy win in the 2nd round. She needed 3 sets against Kasatkina in the 3rd round. Final in Montreal 2025, 4th Round in Miami 2025, 3rd Round at the Australian Open 2025, Final in Auckland 2025, 4th Round in Beijing 2024.
Gauff reached the 4th round last season. She needed 3 sets against Tomljanovic in the 1st round. 2 sets win over Vekic in the 2nd round. Easy win in the 3rd round. Quarter finals in Cincinnati 2025, 4th Round in Montreal 2025, 4th Round in Miami 2025, 4th Round in Indian Wells 2025, Quarter finals at the Australian Open 2025, Semi finals in Wuhan 2024, Title in Beijing 2024.
12 month and 2025 stats favour Osaka on serve. Stats for their last 10 on hard strongly favour Osaka. She has the higher ROI.
</t>
    </r>
    <r>
      <rPr>
        <b/>
        <sz val="12"/>
        <color theme="1"/>
        <rFont val="Calibri"/>
        <family val="2"/>
        <scheme val="minor"/>
      </rPr>
      <t>Lay Gauff around 1.45 and remove liability at 1.90. Good chance of 3 sets.</t>
    </r>
  </si>
  <si>
    <r>
      <t xml:space="preserve">Anisimova 2-1. Most recent Jan 2023, hard, Maia in 2. Anisimova won on hard in Feb 2022, 2 sets. She won on clay in 2019, 3 sets. Hard win %'s are better for Anisimova. 
Anisimova lost in the 1st round last year. Easy win in the 1st round over Birrell. 2 sets win over Joint in the 2nd round. 3 sets win over Cristian in the 3rd round. 4th Round in Montreal 2025, 4th Round in Miami 2025, Title in Doha 2025, Quarter finals in Hobart 2025, 4th Round in Beijing 2024, Final in Toronto 2024.
Maia reached the Quarter final last year. 3 sets win over Kartal in the 1st round. 2 sets win over Golubic in the 2nd round. very easy win over Sakkari in the 3rd round. 3rd Round at the Australian Open 2025, 3rd Round in Wuhan 2024, Title in Seoul 2024.
12 month and 2025 stats are stronger for Anisimova. Stats for the tournament favour Maia overall. 
</t>
    </r>
    <r>
      <rPr>
        <b/>
        <sz val="12"/>
        <color theme="1"/>
        <rFont val="Calibri"/>
        <family val="2"/>
        <scheme val="minor"/>
      </rPr>
      <t xml:space="preserve">Lay Anisimova around 1.20 and remove liability at 1.40. Back Anisimova around 1.80 to 1.95 and remove liability at 1.40. </t>
    </r>
  </si>
  <si>
    <t>De Minaur in 4</t>
  </si>
  <si>
    <r>
      <t xml:space="preserve">1st meeting. Hard win %'s are even. 
Riedi lost in the qual rounds last year. This year, he made it through the qual rounds. Straight sets win over a poor Martinez in the 1st round. 5 sets win over Cerundolo as underdog in the 2nd round. In the 3rd round, Majchrzak retired in set 1. Very little hard court success in the last year.
De Minaur reached the Quarter final last season. 3 sets win over O'Connell in the 1st round. Easy win in the 2nd round. In the 3rd round, his opponent retired in set 4. Quarter finals in Toronto 2025, Title in Washington 2025, 4th Round in Miami 2025, 4th Round in Indian Wells 2025, Quarter finals in Doha 2025, Quarter finals at the Australian Open 2025.
12 month and 2025 stats are a little better for Riedi. 5 of his 9 matches were in qual rounds. 
</t>
    </r>
    <r>
      <rPr>
        <b/>
        <sz val="12"/>
        <color theme="1"/>
        <rFont val="Calibri"/>
        <family val="2"/>
        <scheme val="minor"/>
      </rPr>
      <t>Lay De Minaur and remove liability at 1.15. Back De Minaur if he loses set 1.</t>
    </r>
  </si>
  <si>
    <r>
      <t xml:space="preserve">Rublev 7-1. Most recent May 2025, clay, Rublev in 2. He won on hard in Feb 2025, 3rd set tie break. He won their last 5 matches. Aliassime won indoors in 2022, 3 sets. Hard win %'s favour Aliassime. 
Aliassime lost in the 1st round last season. 3 close sets win over Harris in the 1st round. 3 close sets win in the 2nd round. 4 sets win in the 3rd round over Zverev as underdog. Quarter finals in Cincinnati 2025, Final in Dubai  2025, Semi finals in Doha 2025, Title in Adelaide 2025.
Rublev reached the 4th round last season. Straight sets win in the 1st round. 4 sets win over Boyer in the 2nd round. He needed 5 sets against Wong in the 3rd round. Quarter final in Cincinnati. Quarter finals in Toronto 2025, Semi finals in Los Cabos 2025, Title in Doha 2025, Quarter finals in Beijing 2024.
12 month and 2025 stats are a little better for Rublev on serve. return stats are even. 4 or 5 sets. Aliassime has the better ROI in the last 12 months and in 2025. 
</t>
    </r>
    <r>
      <rPr>
        <b/>
        <sz val="12"/>
        <color theme="1"/>
        <rFont val="Calibri"/>
        <family val="2"/>
        <scheme val="minor"/>
      </rPr>
      <t xml:space="preserve">Lay Rublev around 1.45 and remove liability at 1.85. Lay set 1 winner. </t>
    </r>
  </si>
  <si>
    <t>Aliassime in 5</t>
  </si>
  <si>
    <t>Musetti in 4</t>
  </si>
  <si>
    <r>
      <t xml:space="preserve">Munar 4-1. Most recent Jan 2025, hard, Munar in 3. Musetti won on grass in July 2023, straight sets. Munar's other wins were on clay. Hard win %'s are even. 
Musetti reached the 3rd round last year. 4 sets win over Perricard in the 1st round. Easy win over Goffin in the 2nd round. His opponent, Cobolli, retired in the 3rd set in the 3rd round. 4th Round in Miami 2025, 3rd Round at the Australian Open 2025, Final in Chengdu 2024.
Munar lost in the 1st round last year. 4 sets win in the 1st round. 3 sets win over Diallo in the 2nd round. Easy win over bergs in the 3rd round. Quarter finals in Winston Salem. 2nd rounds in Toronto and Washington. 3rd Round in Miami 2025, Semi finals in Hong Kong 2025.
12 month and 2025 stats are better for Musetti on serve. 4 sets.
</t>
    </r>
    <r>
      <rPr>
        <b/>
        <sz val="12"/>
        <color theme="1"/>
        <rFont val="Calibri"/>
        <family val="2"/>
        <scheme val="minor"/>
      </rPr>
      <t xml:space="preserve">Lay Musetti around 1.25 and remove liability at 1.50. Back Musetti around 2.00 to 2.20 and remove liability at 1.60. </t>
    </r>
  </si>
  <si>
    <t>Sinner in 4</t>
  </si>
  <si>
    <r>
      <t xml:space="preserve">Sinner 4-2. Most recent June 2025, grass, Bublik in 3. Sinner won on clay in 2025, straight sets. Bublik's other win was by retirement. Hard win %'s are much better for Sinner.
Sinner won the title last year. Easy win in the 1st round. Easy win in the 2nd round. 4 sets win over Shapovalov in the 3rd round. Final in Cincinnati 2025, Title at the Australian Open 2025, Title in Shanghai 2024, Final in Beijing 2024.
Bublik lost in the 1st round last year. Easy win over Cilic in the 1st round. Easy win over Schoolkate in the 2nd round. 5 sets win over Paul as underdog in the 3rd round.  2nd round in Miami. CH final in March. 
12 month and 2025 stats are much stronger for Sinner. Bublik has not been broken so far in the tournament.
</t>
    </r>
    <r>
      <rPr>
        <b/>
        <sz val="12"/>
        <color theme="1"/>
        <rFont val="Calibri"/>
        <family val="2"/>
        <scheme val="minor"/>
      </rPr>
      <t>Lay Sinner and remove liability at 1.20. Lay set 1 winner. 4 sets.</t>
    </r>
  </si>
  <si>
    <t>Francesca Jones</t>
  </si>
  <si>
    <t>GBR</t>
  </si>
  <si>
    <t>Victoria Rodriguez</t>
  </si>
  <si>
    <t>Maria Kozyreva</t>
  </si>
  <si>
    <t>Anastasia Kulikova</t>
  </si>
  <si>
    <t>FIN</t>
  </si>
  <si>
    <r>
      <t xml:space="preserve">1st meeting. Hard win %'s are better for Hesse. 
Kawa reached a CH q final in Feb. 
Hesse plays most of her hard matches in ITF's. 
2025 hard stats on all tours favour Hesse. 
</t>
    </r>
    <r>
      <rPr>
        <b/>
        <sz val="12"/>
        <color theme="1"/>
        <rFont val="Calibri"/>
        <family val="2"/>
        <scheme val="minor"/>
      </rPr>
      <t xml:space="preserve">Lay Kawa around 1.45 and remove liability at 1.90. </t>
    </r>
  </si>
  <si>
    <r>
      <t xml:space="preserve">1st meeting. Long term hard win %'s are better for Bartunkova.
Oktiabreva has played just 3 matches on hard. Most of her matches are on clay. 
Bartunkova reached the 3rd round of the US Open Juniors in 2023 but has not played on hard since. Most of her matches in the last year were in ITF clay tournaments. 
12 month ITF clay stats are stronger for Bartunkova. 
</t>
    </r>
    <r>
      <rPr>
        <b/>
        <sz val="12"/>
        <color theme="1"/>
        <rFont val="Calibri"/>
        <family val="2"/>
        <scheme val="minor"/>
      </rPr>
      <t xml:space="preserve">Back Bartunkova around 2.20 to 2.30 and remove liability at 1.70. </t>
    </r>
  </si>
  <si>
    <r>
      <t xml:space="preserve">Gadecki 1-0 (Sep 2024, hard, 3 sets). Hard win %'s are better for Gadecki. 
Trevisan reached the q finals last year. Quarter finals in Jiujiang. 
Gadecki reached the q final last season. Final in WTA Guadalajara in Sep as qualifier. 
Gadecki seems to like playing in Guadalajara. 
</t>
    </r>
    <r>
      <rPr>
        <b/>
        <sz val="12"/>
        <color theme="1"/>
        <rFont val="Calibri"/>
        <family val="2"/>
        <scheme val="minor"/>
      </rPr>
      <t>Back Gadecki around 2.00 to 2.20 and remove liability at 1.60.</t>
    </r>
  </si>
  <si>
    <r>
      <t xml:space="preserve">Day 2-0. Most recent Oct 2022, indoors, 3 sets. She won on clay in May 2017, 2 sets. Hard win %'s are better for Day.
Day lost in the 1st round last year. Almost all her hard matches in the last year were in ITF's. ITF title in Aug. ITF final in July.
Bektas reached the q final last season. All her WTA wins in the last 12 months were in qual rounds. ITF semi in March. 
12 month CH results/stats are better for Bektas. 12 month ITF stats also favour Bektas overall. 
</t>
    </r>
    <r>
      <rPr>
        <b/>
        <sz val="12"/>
        <color theme="1"/>
        <rFont val="Calibri"/>
        <family val="2"/>
        <scheme val="minor"/>
      </rPr>
      <t>Lay Day around 1.65 and remove liability at 2.10. Chance of 3 sets.</t>
    </r>
  </si>
  <si>
    <r>
      <t xml:space="preserve">H2H 3-3. Most recent Apr 2025, clay, Pigossi in 3. She won their last 3 matches, all on clay. Shymanovich won on clay in June 2024, 2 sets. She won their only hard match in Oct 2023, 2 sets. Hard win %'s are better for Shymanovich.
Shymanovich reached a CH q final in Feb. 4 ITF q finals in the last year. 
Pigossi reached an ITF q final in Jan. 
12 month WTA and CH stats are better for Shymanovich on serve.
</t>
    </r>
    <r>
      <rPr>
        <b/>
        <sz val="12"/>
        <color theme="1"/>
        <rFont val="Calibri"/>
        <family val="2"/>
        <scheme val="minor"/>
      </rPr>
      <t>Back Shymanovich around 2.20 to 2.30 and remove liability at 1.70.</t>
    </r>
  </si>
  <si>
    <r>
      <t xml:space="preserve">1st meeting. Hard win %'s are better for Udvardy. 
Udvardy reached an ITF final and semi in Jan. 
Jacquemot reached the 2nd round of the US Open. Quarter final in Cleveland as qualifier. 
12 month and 2025 WTA stats favour Udvardy though her matches were all in qual rounds. Recent performances are better for Jacquemot and she has the better ROI in their last 10 on hard. 
</t>
    </r>
    <r>
      <rPr>
        <b/>
        <sz val="12"/>
        <color theme="1"/>
        <rFont val="Calibri"/>
        <family val="2"/>
        <scheme val="minor"/>
      </rPr>
      <t xml:space="preserve">Back Jacquemot around 2.00 to 2.20 and remove liability at 1.60. </t>
    </r>
  </si>
  <si>
    <r>
      <t xml:space="preserve">Rodriguez 1-0 (Nov 2023, hard, 2 sets). Hard win %'s favour Jones. 
Jones reached the 2nd round in Merida as qualifier. CH semi in Feb. 
Rodriguez has come through the qual round. ITF semi in Aug. ITF semi in Nov. 
12 month WTA and CH stats are stronger for Jones on serve. 
</t>
    </r>
    <r>
      <rPr>
        <b/>
        <sz val="12"/>
        <color theme="1"/>
        <rFont val="Calibri"/>
        <family val="2"/>
        <scheme val="minor"/>
      </rPr>
      <t>Back Jones if she loses set 1.</t>
    </r>
  </si>
  <si>
    <r>
      <t xml:space="preserve">Kozyreva 1-0 (July 2013, indoors, 2 sets). Hard win %'s favour Kozyreva.
Kozyreva has come through the qual round. ITF q final in Jan. 
Kulikova has come through the qual round. ITF q final in June. ITF final in Sep. 
They both played mostly ITF's. 12 month and 2025 ITF stats favour Kozyreva overall. 
</t>
    </r>
    <r>
      <rPr>
        <b/>
        <sz val="12"/>
        <color theme="1"/>
        <rFont val="Calibri"/>
        <family val="2"/>
        <scheme val="minor"/>
      </rPr>
      <t xml:space="preserve">Lay Kulikova around 1.65 and remove liability at 2.10. Chance of 3 sets. </t>
    </r>
  </si>
  <si>
    <r>
      <t xml:space="preserve">1st meeting. Hard win %'s are better for Sanchez. 
Marino reached the q final last year. 2nd round in Montreal. CH semi in Feb. 2nd round in Auckland. CH semi in Oct. 
Sanchez lost in the 1st round last season. ITF finals in Aug and June. 2 ITF finals in March. 2 ITF semis in Nov. 
12 month WTA and CH stats are stronger for Marino.
</t>
    </r>
    <r>
      <rPr>
        <b/>
        <sz val="12"/>
        <color theme="1"/>
        <rFont val="Calibri"/>
        <family val="2"/>
        <scheme val="minor"/>
      </rPr>
      <t>Back Marino around 1.80 to 1.90 and remove liability at 1.40.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</si>
</sst>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1">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2" xfId="6" applyBorder="1" applyAlignment="1">
      <alignment horizontal="center" vertical="top"/>
    </xf>
    <xf numFmtId="0" fontId="1" fillId="0" borderId="0" xfId="6" applyAlignment="1">
      <alignment horizontal="left"/>
    </xf>
    <xf numFmtId="10" fontId="1" fillId="0" borderId="2" xfId="6" applyNumberFormat="1" applyBorder="1" applyAlignment="1">
      <alignment horizontal="center" vertical="top"/>
    </xf>
    <xf numFmtId="49" fontId="1" fillId="0" borderId="2" xfId="6" applyNumberFormat="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49" fontId="1" fillId="0" borderId="1" xfId="6" applyNumberFormat="1" applyBorder="1" applyAlignment="1">
      <alignment horizontal="center" vertical="top"/>
    </xf>
    <xf numFmtId="0" fontId="1" fillId="0" borderId="0" xfId="6" applyAlignment="1">
      <alignment horizontal="left" vertical="top"/>
    </xf>
    <xf numFmtId="0" fontId="1" fillId="0" borderId="0" xfId="6" applyAlignment="1">
      <alignment horizontal="left"/>
    </xf>
    <xf numFmtId="0" fontId="1" fillId="0" borderId="0" xfId="6" applyAlignment="1">
      <alignment vertical="top"/>
    </xf>
    <xf numFmtId="0" fontId="1" fillId="0" borderId="0" xfId="0" applyFont="1" applyAlignment="1">
      <alignment horizontal="center" vertical="top"/>
    </xf>
    <xf numFmtId="0" fontId="1" fillId="7" borderId="2" xfId="6" applyFill="1" applyBorder="1" applyAlignment="1">
      <alignment horizontal="center" vertical="top"/>
    </xf>
    <xf numFmtId="0" fontId="1" fillId="7" borderId="1" xfId="6" applyFill="1" applyBorder="1" applyAlignment="1">
      <alignment horizontal="center" vertical="top"/>
    </xf>
    <xf numFmtId="20" fontId="10" fillId="0" borderId="0" xfId="0" applyNumberFormat="1" applyFont="1" applyAlignment="1">
      <alignment horizontal="center" vertical="center" wrapText="1"/>
    </xf>
    <xf numFmtId="0" fontId="1" fillId="2" borderId="1" xfId="6" applyFill="1" applyBorder="1" applyAlignment="1">
      <alignment horizontal="center" vertical="top"/>
    </xf>
    <xf numFmtId="0" fontId="1" fillId="2" borderId="2" xfId="6" applyFill="1" applyBorder="1" applyAlignment="1">
      <alignment horizontal="center" vertical="top"/>
    </xf>
    <xf numFmtId="0" fontId="1" fillId="0" borderId="0" xfId="0" applyFont="1" applyAlignment="1">
      <alignment horizontal="left" vertical="center" wrapText="1"/>
    </xf>
    <xf numFmtId="0" fontId="1" fillId="0" borderId="0" xfId="0" applyFont="1" applyAlignment="1">
      <alignment horizontal="center" vertical="top" wrapText="1"/>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8BD0E476-8F00-46C5-AC67-F3F00C1CA662}"/>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opLeftCell="B10" workbookViewId="0">
      <selection activeCell="K12" sqref="K1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4"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3">
        <v>1</v>
      </c>
      <c r="B7" s="44" t="s">
        <v>65</v>
      </c>
      <c r="C7" s="33" t="s">
        <v>66</v>
      </c>
      <c r="D7" s="35">
        <v>0.3075</v>
      </c>
      <c r="E7" s="36" t="s">
        <v>103</v>
      </c>
      <c r="F7" s="33">
        <v>435</v>
      </c>
      <c r="G7" s="33">
        <v>604</v>
      </c>
      <c r="H7" s="33">
        <v>11.449999809265137</v>
      </c>
      <c r="I7" s="24"/>
      <c r="J7" s="24"/>
      <c r="K7" s="46">
        <v>0.66666666666666663</v>
      </c>
      <c r="L7" s="22"/>
      <c r="M7" s="28"/>
      <c r="N7" s="31"/>
      <c r="O7" s="22" t="str">
        <f>IF(N7="x", C7 &amp; IF(F7="x", " in 2", " in 3"), "")</f>
        <v/>
      </c>
    </row>
    <row r="8" spans="1:15" ht="280.8" x14ac:dyDescent="0.3">
      <c r="A8" s="37"/>
      <c r="B8" s="47" t="s">
        <v>67</v>
      </c>
      <c r="C8" s="37" t="s">
        <v>68</v>
      </c>
      <c r="D8" s="38">
        <v>0.6925</v>
      </c>
      <c r="E8" s="39"/>
      <c r="F8" s="37">
        <v>8</v>
      </c>
      <c r="G8" s="37">
        <v>11</v>
      </c>
      <c r="H8" s="37">
        <v>1.0679999589920044</v>
      </c>
      <c r="I8" s="24">
        <v>1.08</v>
      </c>
      <c r="J8" s="24">
        <v>1.2</v>
      </c>
      <c r="K8" s="49" t="s">
        <v>109</v>
      </c>
      <c r="L8" s="22">
        <v>7.5</v>
      </c>
      <c r="M8" s="43" t="s">
        <v>103</v>
      </c>
      <c r="N8" s="50" t="s">
        <v>108</v>
      </c>
      <c r="O8" s="22" t="str">
        <f>IF(N8="x", C8 &amp; IF(F8="x", " in 2", " in 3"), "")</f>
        <v/>
      </c>
    </row>
    <row r="9" spans="1:15" x14ac:dyDescent="0.3">
      <c r="A9" s="33">
        <v>2</v>
      </c>
      <c r="B9" s="44" t="s">
        <v>61</v>
      </c>
      <c r="C9" s="33" t="s">
        <v>62</v>
      </c>
      <c r="D9" s="35">
        <v>9.3600000000000003E-2</v>
      </c>
      <c r="E9" s="36"/>
      <c r="F9" s="33">
        <v>27</v>
      </c>
      <c r="G9" s="33">
        <v>46</v>
      </c>
      <c r="H9" s="33">
        <v>2.3399999141693115</v>
      </c>
      <c r="I9" s="24"/>
      <c r="J9" s="24">
        <v>2</v>
      </c>
      <c r="K9" s="13"/>
      <c r="L9" s="22"/>
      <c r="M9" s="43" t="s">
        <v>103</v>
      </c>
      <c r="N9" s="31"/>
    </row>
    <row r="10" spans="1:15" ht="296.39999999999998" x14ac:dyDescent="0.3">
      <c r="A10" s="37"/>
      <c r="B10" s="45" t="s">
        <v>63</v>
      </c>
      <c r="C10" s="37" t="s">
        <v>64</v>
      </c>
      <c r="D10" s="38">
        <v>0.90639999999999998</v>
      </c>
      <c r="E10" s="39" t="s">
        <v>103</v>
      </c>
      <c r="F10" s="37">
        <v>15</v>
      </c>
      <c r="G10" s="37">
        <v>9</v>
      </c>
      <c r="H10" s="37">
        <v>1.6670000553131104</v>
      </c>
      <c r="I10" s="24">
        <v>1.77</v>
      </c>
      <c r="J10" s="24">
        <v>2</v>
      </c>
      <c r="K10" s="49" t="s">
        <v>110</v>
      </c>
      <c r="L10" s="22">
        <v>7</v>
      </c>
      <c r="M10" s="28"/>
      <c r="N10" s="50" t="s">
        <v>111</v>
      </c>
    </row>
    <row r="11" spans="1:15" x14ac:dyDescent="0.3">
      <c r="A11" s="33">
        <v>3</v>
      </c>
      <c r="B11" s="48" t="s">
        <v>58</v>
      </c>
      <c r="C11" s="33" t="s">
        <v>55</v>
      </c>
      <c r="D11" s="35">
        <v>0.22900000000000001</v>
      </c>
      <c r="E11" s="36"/>
      <c r="F11" s="33">
        <v>10</v>
      </c>
      <c r="G11" s="33">
        <v>36</v>
      </c>
      <c r="H11" s="33">
        <v>1.4630000591278076</v>
      </c>
      <c r="I11" s="24">
        <v>1.44</v>
      </c>
      <c r="J11" s="24">
        <v>1.65</v>
      </c>
      <c r="K11" s="13"/>
      <c r="L11" s="22"/>
      <c r="M11" s="43" t="s">
        <v>103</v>
      </c>
      <c r="N11" s="31"/>
    </row>
    <row r="12" spans="1:15" ht="265.2" x14ac:dyDescent="0.3">
      <c r="A12" s="37"/>
      <c r="B12" s="45" t="s">
        <v>59</v>
      </c>
      <c r="C12" s="37" t="s">
        <v>60</v>
      </c>
      <c r="D12" s="38">
        <v>0.77100000000000002</v>
      </c>
      <c r="E12" s="39" t="s">
        <v>103</v>
      </c>
      <c r="F12" s="37">
        <v>44</v>
      </c>
      <c r="G12" s="37">
        <v>114</v>
      </c>
      <c r="H12" s="37">
        <v>2.9000000953674316</v>
      </c>
      <c r="I12" s="24"/>
      <c r="J12" s="24"/>
      <c r="K12" s="49" t="s">
        <v>113</v>
      </c>
      <c r="L12" s="22">
        <v>7</v>
      </c>
      <c r="M12" s="28"/>
      <c r="N12" s="50" t="s">
        <v>112</v>
      </c>
    </row>
    <row r="13" spans="1:15" x14ac:dyDescent="0.3">
      <c r="A13" s="33">
        <v>4</v>
      </c>
      <c r="B13" s="48" t="s">
        <v>54</v>
      </c>
      <c r="C13" s="33" t="s">
        <v>55</v>
      </c>
      <c r="D13" s="35">
        <v>0.9022</v>
      </c>
      <c r="E13" s="36"/>
      <c r="F13" s="33">
        <v>1</v>
      </c>
      <c r="G13" s="33">
        <v>1</v>
      </c>
      <c r="H13" s="33">
        <v>1.0570000410079956</v>
      </c>
      <c r="I13" s="24">
        <v>1.1000000000000001</v>
      </c>
      <c r="J13" s="24">
        <v>1.1499999999999999</v>
      </c>
      <c r="K13" s="13"/>
      <c r="L13" s="22"/>
      <c r="M13" s="43" t="s">
        <v>103</v>
      </c>
      <c r="N13" s="31"/>
    </row>
    <row r="14" spans="1:15" ht="249.6" x14ac:dyDescent="0.3">
      <c r="A14" s="37"/>
      <c r="B14" s="45" t="s">
        <v>56</v>
      </c>
      <c r="C14" s="37" t="s">
        <v>57</v>
      </c>
      <c r="D14" s="38">
        <v>9.7799999999999998E-2</v>
      </c>
      <c r="E14" s="39" t="s">
        <v>103</v>
      </c>
      <c r="F14" s="37">
        <v>24</v>
      </c>
      <c r="G14" s="37">
        <v>44</v>
      </c>
      <c r="H14" s="37">
        <v>13.039999961853027</v>
      </c>
      <c r="I14" s="24"/>
      <c r="J14" s="24"/>
      <c r="K14" s="49" t="s">
        <v>115</v>
      </c>
      <c r="L14" s="22">
        <v>7.5</v>
      </c>
      <c r="M14" s="22"/>
      <c r="N14" s="50" t="s">
        <v>114</v>
      </c>
    </row>
    <row r="15" spans="1:15" x14ac:dyDescent="0.3">
      <c r="A15" s="10"/>
      <c r="B15" s="22"/>
      <c r="C15" s="22"/>
      <c r="D15" s="22"/>
      <c r="E15" s="23"/>
      <c r="F15" s="22"/>
      <c r="G15" s="22"/>
      <c r="H15" s="22"/>
      <c r="I15" s="24"/>
      <c r="J15" s="24"/>
      <c r="K15" s="13"/>
      <c r="L15" s="22"/>
      <c r="M15" s="22"/>
      <c r="N15" s="31"/>
    </row>
    <row r="16" spans="1:15" x14ac:dyDescent="0.3">
      <c r="A16" s="10"/>
      <c r="B16" s="22"/>
      <c r="C16" s="22"/>
      <c r="D16" s="22"/>
      <c r="E16" s="23"/>
      <c r="F16" s="22"/>
      <c r="G16" s="22"/>
      <c r="H16" s="22"/>
      <c r="I16" s="24"/>
      <c r="J16" s="24"/>
      <c r="K16" s="13"/>
      <c r="L16" s="22"/>
      <c r="M16" s="22"/>
      <c r="N16" s="31"/>
    </row>
    <row r="17" spans="1:14" x14ac:dyDescent="0.3">
      <c r="A17" s="10"/>
      <c r="B17" s="22"/>
      <c r="C17" s="22"/>
      <c r="D17" s="22"/>
      <c r="E17" s="23"/>
      <c r="F17" s="22"/>
      <c r="G17" s="22"/>
      <c r="H17" s="22"/>
      <c r="I17" s="24"/>
      <c r="J17" s="24"/>
      <c r="K17" s="13"/>
      <c r="L17" s="22"/>
      <c r="M17" s="22"/>
      <c r="N17" s="31" t="str" cm="1">
        <f t="array" aca="1" ref="N17" ca="1">IF(INDIRECT("M" &amp; ROW())="x", INDIRECT("B" &amp; ROW()) &amp; IF(INDIRECT("E" &amp; ROW())="x", " in 2", " in 3"), "")</f>
        <v/>
      </c>
    </row>
    <row r="18" spans="1:14" x14ac:dyDescent="0.3">
      <c r="A18" s="10"/>
      <c r="B18" s="22"/>
      <c r="C18" s="22"/>
      <c r="D18" s="22"/>
      <c r="E18" s="23"/>
      <c r="F18" s="22"/>
      <c r="G18" s="22"/>
      <c r="H18" s="22"/>
      <c r="I18" s="24"/>
      <c r="J18" s="24"/>
      <c r="K18" s="13"/>
      <c r="L18" s="22"/>
      <c r="M18" s="22"/>
      <c r="N18" s="31" t="str" cm="1">
        <f t="array" aca="1" ref="N18" ca="1">IF(INDIRECT("M" &amp; ROW())="x", INDIRECT("B" &amp; ROW()) &amp; IF(INDIRECT("E" &amp; ROW())="x", " in 2", " in 3"), "")</f>
        <v/>
      </c>
    </row>
    <row r="19" spans="1:14" x14ac:dyDescent="0.3">
      <c r="A19" s="10"/>
      <c r="B19" s="22"/>
      <c r="C19" s="22"/>
      <c r="D19" s="22"/>
      <c r="E19" s="23"/>
      <c r="F19" s="22"/>
      <c r="G19" s="22"/>
      <c r="H19" s="22"/>
      <c r="I19" s="24"/>
      <c r="J19" s="24"/>
      <c r="K19" s="13"/>
      <c r="L19" s="22"/>
      <c r="M19" s="22"/>
      <c r="N19" s="31" t="str" cm="1">
        <f t="array" aca="1" ref="N19" ca="1">IF(INDIRECT("M" &amp; ROW())="x", INDIRECT("B" &amp; ROW()) &amp; IF(INDIRECT("E" &amp; ROW())="x", " in 2", " in 3"), "")</f>
        <v/>
      </c>
    </row>
    <row r="20" spans="1:14" x14ac:dyDescent="0.3">
      <c r="A20" s="10"/>
      <c r="B20" s="22"/>
      <c r="C20" s="22"/>
      <c r="D20" s="22"/>
      <c r="E20" s="23"/>
      <c r="F20" s="22"/>
      <c r="G20" s="22"/>
      <c r="H20" s="22"/>
      <c r="I20" s="24"/>
      <c r="J20" s="24"/>
      <c r="K20" s="13"/>
      <c r="L20" s="22"/>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14">
    <sortCondition ref="A7:A14"/>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3"/>
  <sheetViews>
    <sheetView tabSelected="1" workbookViewId="0">
      <selection activeCell="F2" sqref="F2"/>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41" t="s">
        <v>53</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3">
        <v>1</v>
      </c>
      <c r="B7" s="44" t="s">
        <v>69</v>
      </c>
      <c r="C7" s="33" t="s">
        <v>70</v>
      </c>
      <c r="D7" s="35">
        <v>0.49020000000000002</v>
      </c>
      <c r="E7" s="33" t="s">
        <v>103</v>
      </c>
      <c r="F7" s="33">
        <v>28</v>
      </c>
      <c r="G7" s="33">
        <v>17</v>
      </c>
      <c r="H7" s="33">
        <v>2.2899999618530273</v>
      </c>
      <c r="I7" s="24"/>
      <c r="J7" s="24"/>
      <c r="K7" s="46">
        <v>0.75</v>
      </c>
      <c r="L7" s="22"/>
      <c r="M7" s="22"/>
      <c r="N7" s="31" t="str" cm="1">
        <f t="array" aca="1" ref="N7" ca="1">IF(INDIRECT("M" &amp; ROW())="x", INDIRECT("B" &amp; ROW()) &amp; IF(INDIRECT("E" &amp; ROW())="x", " in 2", " in 3"), "")</f>
        <v/>
      </c>
    </row>
    <row r="8" spans="1:14" ht="296.39999999999998" x14ac:dyDescent="0.3">
      <c r="A8" s="37"/>
      <c r="B8" s="45" t="s">
        <v>71</v>
      </c>
      <c r="C8" s="37" t="s">
        <v>72</v>
      </c>
      <c r="D8" s="38">
        <v>0.50980000000000003</v>
      </c>
      <c r="E8" s="37"/>
      <c r="F8" s="37">
        <v>13</v>
      </c>
      <c r="G8" s="37">
        <v>14</v>
      </c>
      <c r="H8" s="37">
        <v>1.690000057220459</v>
      </c>
      <c r="I8" s="24">
        <v>1.7</v>
      </c>
      <c r="J8" s="24">
        <v>1.75</v>
      </c>
      <c r="K8" s="49" t="s">
        <v>104</v>
      </c>
      <c r="L8" s="22">
        <v>7</v>
      </c>
      <c r="M8" s="43" t="s">
        <v>103</v>
      </c>
      <c r="N8" s="31" t="str" cm="1">
        <f t="array" aca="1" ref="N8" ca="1">IF(INDIRECT("M" &amp; ROW())="x", INDIRECT("B" &amp; ROW()) &amp; IF(INDIRECT("E" &amp; ROW())="x", " in 2", " in 3"), "")</f>
        <v>Karolina Muchova in 3</v>
      </c>
    </row>
    <row r="9" spans="1:14" x14ac:dyDescent="0.3">
      <c r="A9" s="33">
        <v>2</v>
      </c>
      <c r="B9" s="44" t="s">
        <v>80</v>
      </c>
      <c r="C9" s="33" t="s">
        <v>64</v>
      </c>
      <c r="D9" s="35">
        <v>0.14660000000000001</v>
      </c>
      <c r="E9" s="33" t="s">
        <v>103</v>
      </c>
      <c r="F9" s="33">
        <v>12</v>
      </c>
      <c r="G9" s="33">
        <v>24</v>
      </c>
      <c r="H9" s="33">
        <v>3.9100000858306885</v>
      </c>
      <c r="I9" s="24"/>
      <c r="J9" s="24"/>
      <c r="K9" s="13"/>
      <c r="L9" s="22"/>
      <c r="M9" s="22"/>
      <c r="N9" s="31" t="str" cm="1">
        <f t="array" aca="1" ref="N9" ca="1">IF(INDIRECT("M" &amp; ROW())="x", INDIRECT("B" &amp; ROW()) &amp; IF(INDIRECT("E" &amp; ROW())="x", " in 2", " in 3"), "")</f>
        <v/>
      </c>
    </row>
    <row r="10" spans="1:14" ht="343.2" x14ac:dyDescent="0.3">
      <c r="A10" s="37"/>
      <c r="B10" s="47" t="s">
        <v>81</v>
      </c>
      <c r="C10" s="37" t="s">
        <v>82</v>
      </c>
      <c r="D10" s="38">
        <v>0.85340000000000005</v>
      </c>
      <c r="E10" s="37"/>
      <c r="F10" s="37">
        <v>2</v>
      </c>
      <c r="G10" s="37">
        <v>2</v>
      </c>
      <c r="H10" s="37">
        <v>1.2929999828338623</v>
      </c>
      <c r="I10" s="24">
        <v>1.31</v>
      </c>
      <c r="J10" s="24">
        <v>1.35</v>
      </c>
      <c r="K10" s="49" t="s">
        <v>105</v>
      </c>
      <c r="L10" s="22">
        <v>7.5</v>
      </c>
      <c r="M10" s="43" t="s">
        <v>103</v>
      </c>
      <c r="N10" s="31" t="str" cm="1">
        <f t="array" aca="1" ref="N10" ca="1">IF(INDIRECT("M" &amp; ROW())="x", INDIRECT("B" &amp; ROW()) &amp; IF(INDIRECT("E" &amp; ROW())="x", " in 2", " in 3"), "")</f>
        <v>Iga Swiatek in 3</v>
      </c>
    </row>
    <row r="11" spans="1:14" x14ac:dyDescent="0.3">
      <c r="A11" s="33">
        <v>3</v>
      </c>
      <c r="B11" s="44" t="s">
        <v>73</v>
      </c>
      <c r="C11" s="33" t="s">
        <v>74</v>
      </c>
      <c r="D11" s="35">
        <v>0.54479999999999995</v>
      </c>
      <c r="E11" s="33"/>
      <c r="F11" s="33">
        <v>24</v>
      </c>
      <c r="G11" s="33">
        <v>36</v>
      </c>
      <c r="H11" s="33">
        <v>2.4000000953674316</v>
      </c>
      <c r="I11" s="24"/>
      <c r="J11" s="24">
        <v>2</v>
      </c>
      <c r="K11" s="13"/>
      <c r="L11" s="22"/>
      <c r="M11" s="43" t="s">
        <v>103</v>
      </c>
      <c r="N11" s="31" t="str" cm="1">
        <f t="array" aca="1" ref="N11" ca="1">IF(INDIRECT("M" &amp; ROW())="x", INDIRECT("B" &amp; ROW()) &amp; IF(INDIRECT("E" &amp; ROW())="x", " in 2", " in 3"), "")</f>
        <v>Naomi Osaka in 3</v>
      </c>
    </row>
    <row r="12" spans="1:14" ht="312" x14ac:dyDescent="0.3">
      <c r="A12" s="37"/>
      <c r="B12" s="45" t="s">
        <v>75</v>
      </c>
      <c r="C12" s="37" t="s">
        <v>76</v>
      </c>
      <c r="D12" s="38">
        <v>0.45519999999999999</v>
      </c>
      <c r="E12" s="37" t="s">
        <v>103</v>
      </c>
      <c r="F12" s="37">
        <v>3</v>
      </c>
      <c r="G12" s="37">
        <v>5</v>
      </c>
      <c r="H12" s="37">
        <v>1.6330000162124634</v>
      </c>
      <c r="I12" s="24">
        <v>1.71</v>
      </c>
      <c r="J12" s="24">
        <v>2</v>
      </c>
      <c r="K12" s="49" t="s">
        <v>106</v>
      </c>
      <c r="L12" s="22">
        <v>7</v>
      </c>
      <c r="M12" s="22"/>
      <c r="N12" s="31" t="str" cm="1">
        <f t="array" aca="1" ref="N12" ca="1">IF(INDIRECT("M" &amp; ROW())="x", INDIRECT("B" &amp; ROW()) &amp; IF(INDIRECT("E" &amp; ROW())="x", " in 2", " in 3"), "")</f>
        <v/>
      </c>
    </row>
    <row r="13" spans="1:14" x14ac:dyDescent="0.3">
      <c r="A13" s="33">
        <v>4</v>
      </c>
      <c r="B13" s="48" t="s">
        <v>77</v>
      </c>
      <c r="C13" s="33" t="s">
        <v>76</v>
      </c>
      <c r="D13" s="35">
        <v>0.66369999999999996</v>
      </c>
      <c r="E13" s="33"/>
      <c r="F13" s="33">
        <v>9</v>
      </c>
      <c r="G13" s="33">
        <v>25</v>
      </c>
      <c r="H13" s="33">
        <v>1.3070000410079956</v>
      </c>
      <c r="I13" s="24">
        <v>1.28</v>
      </c>
      <c r="J13" s="24">
        <v>1.4</v>
      </c>
      <c r="K13" s="13"/>
      <c r="L13" s="22"/>
      <c r="M13" s="43" t="s">
        <v>103</v>
      </c>
      <c r="N13" s="31" t="str" cm="1">
        <f t="array" aca="1" ref="N13" ca="1">IF(INDIRECT("M" &amp; ROW())="x", INDIRECT("B" &amp; ROW()) &amp; IF(INDIRECT("E" &amp; ROW())="x", " in 2", " in 3"), "")</f>
        <v>Amanda Anisimova in 3</v>
      </c>
    </row>
    <row r="14" spans="1:14" ht="296.39999999999998" x14ac:dyDescent="0.3">
      <c r="A14" s="37"/>
      <c r="B14" s="45" t="s">
        <v>78</v>
      </c>
      <c r="C14" s="37" t="s">
        <v>79</v>
      </c>
      <c r="D14" s="38">
        <v>0.33629999999999999</v>
      </c>
      <c r="E14" s="37" t="s">
        <v>103</v>
      </c>
      <c r="F14" s="37">
        <v>22</v>
      </c>
      <c r="G14" s="37">
        <v>12</v>
      </c>
      <c r="H14" s="37">
        <v>3.7899999618530273</v>
      </c>
      <c r="I14" s="24"/>
      <c r="J14" s="24"/>
      <c r="K14" s="49" t="s">
        <v>107</v>
      </c>
      <c r="L14" s="22">
        <v>7.5</v>
      </c>
      <c r="M14" s="22"/>
      <c r="N14" s="31" t="str" cm="1">
        <f t="array" aca="1" ref="N14" ca="1">IF(INDIRECT("M" &amp; ROW())="x", INDIRECT("B" &amp; ROW()) &amp; IF(INDIRECT("E" &amp; ROW())="x", " in 2", " in 3"), "")</f>
        <v/>
      </c>
    </row>
    <row r="15" spans="1:14" x14ac:dyDescent="0.3">
      <c r="A15" s="22"/>
      <c r="B15" s="22"/>
      <c r="C15" s="22"/>
      <c r="D15" s="22"/>
      <c r="E15" s="23"/>
      <c r="F15" s="22"/>
      <c r="G15" s="22"/>
      <c r="H15" s="22"/>
      <c r="I15" s="24"/>
      <c r="J15" s="24"/>
      <c r="K15" s="13"/>
      <c r="L15" s="22"/>
      <c r="M15" s="22"/>
      <c r="N15" s="31" t="str" cm="1">
        <f t="array" aca="1" ref="N15" ca="1">IF(INDIRECT("M" &amp; ROW())="x", INDIRECT("B" &amp; ROW()) &amp; IF(INDIRECT("E" &amp; ROW())="x", " in 2", " in 3"), "")</f>
        <v/>
      </c>
    </row>
    <row r="16" spans="1:14" x14ac:dyDescent="0.3">
      <c r="A16" s="22"/>
      <c r="B16" s="22"/>
      <c r="C16" s="22"/>
      <c r="D16" s="22"/>
      <c r="E16" s="23"/>
      <c r="F16" s="22"/>
      <c r="G16" s="22"/>
      <c r="H16" s="22"/>
      <c r="I16" s="24"/>
      <c r="J16" s="24"/>
      <c r="K16" s="13"/>
      <c r="L16" s="22"/>
      <c r="M16" s="22"/>
      <c r="N16" s="31" t="str" cm="1">
        <f t="array" aca="1" ref="N16" ca="1">IF(INDIRECT("M" &amp; ROW())="x", INDIRECT("B" &amp; ROW()) &amp; IF(INDIRECT("E" &amp; ROW())="x", " in 2", " in 3"), "")</f>
        <v/>
      </c>
    </row>
    <row r="17" spans="1:14" x14ac:dyDescent="0.3">
      <c r="A17" s="40" t="s">
        <v>83</v>
      </c>
      <c r="B17" s="42"/>
      <c r="C17" s="42"/>
      <c r="D17" s="42"/>
      <c r="E17" s="42"/>
      <c r="F17" s="42"/>
      <c r="G17" s="42"/>
      <c r="H17" s="42"/>
      <c r="I17" s="24"/>
      <c r="J17" s="24"/>
      <c r="K17" s="13"/>
      <c r="L17" s="22"/>
      <c r="M17" s="22"/>
      <c r="N17" s="31" t="str" cm="1">
        <f t="array" aca="1" ref="N17" ca="1">IF(INDIRECT("M" &amp; ROW())="x", INDIRECT("B" &amp; ROW()) &amp; IF(INDIRECT("E" &amp; ROW())="x", " in 2", " in 3"), "")</f>
        <v/>
      </c>
    </row>
    <row r="18" spans="1:14" x14ac:dyDescent="0.3">
      <c r="A18" s="22"/>
      <c r="B18" s="22"/>
      <c r="C18" s="22"/>
      <c r="D18" s="14" t="s">
        <v>21</v>
      </c>
      <c r="E18" s="14" t="s">
        <v>22</v>
      </c>
      <c r="F18" s="14" t="s">
        <v>23</v>
      </c>
      <c r="G18" s="14" t="s">
        <v>24</v>
      </c>
      <c r="H18" s="15" t="s">
        <v>25</v>
      </c>
      <c r="I18" s="16" t="s">
        <v>26</v>
      </c>
      <c r="J18" s="16" t="s">
        <v>27</v>
      </c>
      <c r="K18" s="17" t="s">
        <v>28</v>
      </c>
      <c r="L18" s="25" t="s">
        <v>50</v>
      </c>
      <c r="M18" s="26"/>
      <c r="N18" s="30" t="s">
        <v>51</v>
      </c>
    </row>
    <row r="19" spans="1:14" x14ac:dyDescent="0.3">
      <c r="A19" s="33">
        <v>1</v>
      </c>
      <c r="B19" s="48" t="s">
        <v>101</v>
      </c>
      <c r="C19" s="33" t="s">
        <v>82</v>
      </c>
      <c r="D19" s="35">
        <v>0.51359999999999995</v>
      </c>
      <c r="E19" s="33" t="s">
        <v>103</v>
      </c>
      <c r="F19" s="33">
        <v>118</v>
      </c>
      <c r="G19" s="33">
        <v>546</v>
      </c>
      <c r="H19" s="33">
        <v>1.4</v>
      </c>
      <c r="I19" s="24">
        <v>1.69</v>
      </c>
      <c r="J19" s="24">
        <v>2</v>
      </c>
      <c r="K19" s="46">
        <v>0.75</v>
      </c>
      <c r="L19" s="22"/>
      <c r="M19" s="22"/>
      <c r="N19" s="31" t="str" cm="1">
        <f t="array" aca="1" ref="N19" ca="1">IF(INDIRECT("M" &amp; ROW())="x", INDIRECT("B" &amp; ROW()) &amp; IF(INDIRECT("E" &amp; ROW())="x", " in 2", " in 3"), "")</f>
        <v/>
      </c>
    </row>
    <row r="20" spans="1:14" ht="124.8" x14ac:dyDescent="0.3">
      <c r="A20" s="37"/>
      <c r="B20" s="45" t="s">
        <v>102</v>
      </c>
      <c r="C20" s="37" t="s">
        <v>95</v>
      </c>
      <c r="D20" s="38">
        <v>0.4864</v>
      </c>
      <c r="E20" s="37"/>
      <c r="F20" s="37">
        <v>327</v>
      </c>
      <c r="G20" s="37">
        <v>250</v>
      </c>
      <c r="H20" s="37">
        <v>2.75</v>
      </c>
      <c r="I20" s="24"/>
      <c r="J20" s="24">
        <v>2</v>
      </c>
      <c r="K20" s="49" t="s">
        <v>122</v>
      </c>
      <c r="L20" s="22">
        <v>5.5</v>
      </c>
      <c r="M20" s="43" t="s">
        <v>103</v>
      </c>
      <c r="N20" s="31" t="str" cm="1">
        <f t="array" aca="1" ref="N20" ca="1">IF(INDIRECT("M" &amp; ROW())="x", INDIRECT("B" &amp; ROW()) &amp; IF(INDIRECT("E" &amp; ROW())="x", " in 2", " in 3"), "")</f>
        <v>Amandine Hesse in 3</v>
      </c>
    </row>
    <row r="21" spans="1:14" x14ac:dyDescent="0.3">
      <c r="A21" s="33">
        <v>2</v>
      </c>
      <c r="B21" s="44" t="s">
        <v>89</v>
      </c>
      <c r="C21" s="33" t="s">
        <v>64</v>
      </c>
      <c r="D21" s="35">
        <v>0.4375</v>
      </c>
      <c r="E21" s="33"/>
      <c r="F21" s="33">
        <v>303</v>
      </c>
      <c r="G21" s="33" t="s">
        <v>90</v>
      </c>
      <c r="H21" s="33">
        <v>2.38</v>
      </c>
      <c r="I21" s="24"/>
      <c r="J21" s="24"/>
      <c r="K21" s="13"/>
      <c r="L21" s="22"/>
      <c r="M21" s="22"/>
      <c r="N21" s="31" t="str" cm="1">
        <f t="array" aca="1" ref="N21" ca="1">IF(INDIRECT("M" &amp; ROW())="x", INDIRECT("B" &amp; ROW()) &amp; IF(INDIRECT("E" &amp; ROW())="x", " in 2", " in 3"), "")</f>
        <v/>
      </c>
    </row>
    <row r="22" spans="1:14" ht="171.6" x14ac:dyDescent="0.3">
      <c r="A22" s="37"/>
      <c r="B22" s="45" t="s">
        <v>91</v>
      </c>
      <c r="C22" s="37" t="s">
        <v>72</v>
      </c>
      <c r="D22" s="38">
        <v>0.5625</v>
      </c>
      <c r="E22" s="37" t="s">
        <v>103</v>
      </c>
      <c r="F22" s="37">
        <v>251</v>
      </c>
      <c r="G22" s="37" t="s">
        <v>90</v>
      </c>
      <c r="H22" s="37">
        <v>1.53</v>
      </c>
      <c r="I22" s="24">
        <v>1.75</v>
      </c>
      <c r="J22" s="24">
        <v>1.7</v>
      </c>
      <c r="K22" s="49" t="s">
        <v>123</v>
      </c>
      <c r="L22" s="22">
        <v>6.5</v>
      </c>
      <c r="M22" s="43" t="s">
        <v>103</v>
      </c>
      <c r="N22" s="31" t="str" cm="1">
        <f t="array" aca="1" ref="N22" ca="1">IF(INDIRECT("M" &amp; ROW())="x", INDIRECT("B" &amp; ROW()) &amp; IF(INDIRECT("E" &amp; ROW())="x", " in 2", " in 3"), "")</f>
        <v>Nikola Bartunkova in 2</v>
      </c>
    </row>
    <row r="23" spans="1:14" x14ac:dyDescent="0.3">
      <c r="A23" s="33">
        <v>3</v>
      </c>
      <c r="B23" s="44" t="s">
        <v>84</v>
      </c>
      <c r="C23" s="33" t="s">
        <v>55</v>
      </c>
      <c r="D23" s="35">
        <v>0.48620000000000002</v>
      </c>
      <c r="E23" s="33" t="s">
        <v>103</v>
      </c>
      <c r="F23" s="33">
        <v>285</v>
      </c>
      <c r="G23" s="33">
        <v>140</v>
      </c>
      <c r="H23" s="33">
        <v>2.1</v>
      </c>
      <c r="I23" s="24"/>
      <c r="J23" s="24"/>
      <c r="K23" s="13"/>
      <c r="L23" s="22"/>
      <c r="M23" s="22"/>
      <c r="N23" s="31" t="str" cm="1">
        <f t="array" aca="1" ref="N23" ca="1">IF(INDIRECT("M" &amp; ROW())="x", INDIRECT("B" &amp; ROW()) &amp; IF(INDIRECT("E" &amp; ROW())="x", " in 2", " in 3"), "")</f>
        <v/>
      </c>
    </row>
    <row r="24" spans="1:14" ht="140.4" x14ac:dyDescent="0.3">
      <c r="A24" s="37"/>
      <c r="B24" s="47" t="s">
        <v>85</v>
      </c>
      <c r="C24" s="37" t="s">
        <v>68</v>
      </c>
      <c r="D24" s="38">
        <v>0.51380000000000003</v>
      </c>
      <c r="E24" s="37"/>
      <c r="F24" s="37">
        <v>121</v>
      </c>
      <c r="G24" s="37">
        <v>68</v>
      </c>
      <c r="H24" s="37">
        <v>1.67</v>
      </c>
      <c r="I24" s="24">
        <v>1.55</v>
      </c>
      <c r="J24" s="24">
        <v>1.6</v>
      </c>
      <c r="K24" s="49" t="s">
        <v>124</v>
      </c>
      <c r="L24" s="22">
        <v>7</v>
      </c>
      <c r="M24" s="43" t="s">
        <v>103</v>
      </c>
      <c r="N24" s="31" t="str" cm="1">
        <f t="array" aca="1" ref="N24" ca="1">IF(INDIRECT("M" &amp; ROW())="x", INDIRECT("B" &amp; ROW()) &amp; IF(INDIRECT("E" &amp; ROW())="x", " in 2", " in 3"), "")</f>
        <v>Olivia Gadecki in 3</v>
      </c>
    </row>
    <row r="25" spans="1:14" x14ac:dyDescent="0.3">
      <c r="A25" s="33">
        <v>4</v>
      </c>
      <c r="B25" s="44" t="s">
        <v>99</v>
      </c>
      <c r="C25" s="33" t="s">
        <v>76</v>
      </c>
      <c r="D25" s="35">
        <v>0.63029999999999997</v>
      </c>
      <c r="E25" s="33"/>
      <c r="F25" s="33">
        <v>418</v>
      </c>
      <c r="G25" s="33">
        <v>283</v>
      </c>
      <c r="H25" s="33">
        <v>2.1</v>
      </c>
      <c r="I25" s="24"/>
      <c r="J25" s="24"/>
      <c r="K25" s="13"/>
      <c r="L25" s="22"/>
      <c r="M25" s="22"/>
      <c r="N25" s="31" t="str" cm="1">
        <f t="array" aca="1" ref="N25" ca="1">IF(INDIRECT("M" &amp; ROW())="x", INDIRECT("B" &amp; ROW()) &amp; IF(INDIRECT("E" &amp; ROW())="x", " in 2", " in 3"), "")</f>
        <v/>
      </c>
    </row>
    <row r="26" spans="1:14" ht="187.2" x14ac:dyDescent="0.3">
      <c r="A26" s="37"/>
      <c r="B26" s="45" t="s">
        <v>100</v>
      </c>
      <c r="C26" s="37" t="s">
        <v>76</v>
      </c>
      <c r="D26" s="38">
        <v>0.36969999999999997</v>
      </c>
      <c r="E26" s="37"/>
      <c r="F26" s="37">
        <v>292</v>
      </c>
      <c r="G26" s="37">
        <v>175</v>
      </c>
      <c r="H26" s="37">
        <v>1.67</v>
      </c>
      <c r="I26" s="24">
        <v>1.92</v>
      </c>
      <c r="J26" s="24">
        <v>1.9</v>
      </c>
      <c r="K26" s="49" t="s">
        <v>125</v>
      </c>
      <c r="L26" s="22">
        <v>7</v>
      </c>
      <c r="M26" s="43" t="s">
        <v>103</v>
      </c>
      <c r="N26" s="31" t="str" cm="1">
        <f t="array" aca="1" ref="N26" ca="1">IF(INDIRECT("M" &amp; ROW())="x", INDIRECT("B" &amp; ROW()) &amp; IF(INDIRECT("E" &amp; ROW())="x", " in 2", " in 3"), "")</f>
        <v>Emina Bektas in 3</v>
      </c>
    </row>
    <row r="27" spans="1:14" x14ac:dyDescent="0.3">
      <c r="A27" s="33">
        <v>5</v>
      </c>
      <c r="B27" s="48" t="s">
        <v>86</v>
      </c>
      <c r="C27" s="33" t="s">
        <v>87</v>
      </c>
      <c r="D27" s="35">
        <v>0.65080000000000005</v>
      </c>
      <c r="E27" s="33"/>
      <c r="F27" s="33">
        <v>169</v>
      </c>
      <c r="G27" s="33">
        <v>192</v>
      </c>
      <c r="H27" s="33">
        <v>1.67</v>
      </c>
      <c r="I27" s="24">
        <v>1.69</v>
      </c>
      <c r="J27" s="24">
        <v>1.7</v>
      </c>
      <c r="K27" s="13"/>
      <c r="L27" s="22"/>
      <c r="M27" s="43" t="s">
        <v>103</v>
      </c>
      <c r="N27" s="31" t="str" cm="1">
        <f t="array" aca="1" ref="N27" ca="1">IF(INDIRECT("M" &amp; ROW())="x", INDIRECT("B" &amp; ROW()) &amp; IF(INDIRECT("E" &amp; ROW())="x", " in 2", " in 3"), "")</f>
        <v>Iryna Shymanovich in 3</v>
      </c>
    </row>
    <row r="28" spans="1:14" ht="171.6" x14ac:dyDescent="0.3">
      <c r="A28" s="37"/>
      <c r="B28" s="45" t="s">
        <v>88</v>
      </c>
      <c r="C28" s="37" t="s">
        <v>79</v>
      </c>
      <c r="D28" s="38">
        <v>0.34920000000000001</v>
      </c>
      <c r="E28" s="37" t="s">
        <v>103</v>
      </c>
      <c r="F28" s="37">
        <v>205</v>
      </c>
      <c r="G28" s="37">
        <v>239</v>
      </c>
      <c r="H28" s="37">
        <v>2.1</v>
      </c>
      <c r="I28" s="24"/>
      <c r="J28" s="24"/>
      <c r="K28" s="49" t="s">
        <v>126</v>
      </c>
      <c r="L28" s="22">
        <v>7</v>
      </c>
      <c r="M28" s="22"/>
      <c r="N28" s="31" t="str" cm="1">
        <f t="array" aca="1" ref="N28" ca="1">IF(INDIRECT("M" &amp; ROW())="x", INDIRECT("B" &amp; ROW()) &amp; IF(INDIRECT("E" &amp; ROW())="x", " in 2", " in 3"), "")</f>
        <v/>
      </c>
    </row>
    <row r="29" spans="1:14" x14ac:dyDescent="0.3">
      <c r="A29" s="33">
        <v>6</v>
      </c>
      <c r="B29" s="44" t="s">
        <v>92</v>
      </c>
      <c r="C29" s="33" t="s">
        <v>93</v>
      </c>
      <c r="D29" s="35">
        <v>0.50870000000000004</v>
      </c>
      <c r="E29" s="33"/>
      <c r="F29" s="33">
        <v>134</v>
      </c>
      <c r="G29" s="33">
        <v>288</v>
      </c>
      <c r="H29" s="33">
        <v>2.5</v>
      </c>
      <c r="I29" s="24"/>
      <c r="J29" s="24"/>
      <c r="K29" s="13"/>
      <c r="L29" s="22"/>
      <c r="M29" s="22"/>
      <c r="N29" s="31" t="str" cm="1">
        <f t="array" aca="1" ref="N29" ca="1">IF(INDIRECT("M" &amp; ROW())="x", INDIRECT("B" &amp; ROW()) &amp; IF(INDIRECT("E" &amp; ROW())="x", " in 2", " in 3"), "")</f>
        <v/>
      </c>
    </row>
    <row r="30" spans="1:14" ht="171.6" x14ac:dyDescent="0.3">
      <c r="A30" s="37"/>
      <c r="B30" s="47" t="s">
        <v>94</v>
      </c>
      <c r="C30" s="37" t="s">
        <v>95</v>
      </c>
      <c r="D30" s="38">
        <v>0.49130000000000001</v>
      </c>
      <c r="E30" s="37" t="s">
        <v>103</v>
      </c>
      <c r="F30" s="37">
        <v>91</v>
      </c>
      <c r="G30" s="37">
        <v>279</v>
      </c>
      <c r="H30" s="37">
        <v>1.5</v>
      </c>
      <c r="I30" s="24">
        <v>1.51</v>
      </c>
      <c r="J30" s="24">
        <v>1.5</v>
      </c>
      <c r="K30" s="49" t="s">
        <v>127</v>
      </c>
      <c r="L30" s="22">
        <v>7.5</v>
      </c>
      <c r="M30" s="43" t="s">
        <v>103</v>
      </c>
      <c r="N30" s="31" t="str" cm="1">
        <f t="array" aca="1" ref="N30" ca="1">IF(INDIRECT("M" &amp; ROW())="x", INDIRECT("B" &amp; ROW()) &amp; IF(INDIRECT("E" &amp; ROW())="x", " in 2", " in 3"), "")</f>
        <v>Elsa Jacquemot in 2</v>
      </c>
    </row>
    <row r="31" spans="1:14" x14ac:dyDescent="0.3">
      <c r="A31" s="33">
        <v>7</v>
      </c>
      <c r="B31" s="48" t="s">
        <v>116</v>
      </c>
      <c r="C31" s="33" t="s">
        <v>117</v>
      </c>
      <c r="D31" s="35">
        <v>0.57550000000000001</v>
      </c>
      <c r="E31" s="33" t="s">
        <v>103</v>
      </c>
      <c r="F31" s="33">
        <v>89</v>
      </c>
      <c r="G31" s="33">
        <v>387</v>
      </c>
      <c r="H31" s="33">
        <v>1.1009999513626099</v>
      </c>
      <c r="I31" s="24">
        <v>1.1100000000000001</v>
      </c>
      <c r="J31" s="24">
        <v>1.2</v>
      </c>
      <c r="K31" s="13"/>
      <c r="L31" s="22"/>
      <c r="M31" s="43" t="s">
        <v>103</v>
      </c>
      <c r="N31" s="31" t="str" cm="1">
        <f t="array" aca="1" ref="N31" ca="1">IF(INDIRECT("M" &amp; ROW())="x", INDIRECT("B" &amp; ROW()) &amp; IF(INDIRECT("E" &amp; ROW())="x", " in 2", " in 3"), "")</f>
        <v>Francesca Jones in 2</v>
      </c>
    </row>
    <row r="32" spans="1:14" ht="140.4" x14ac:dyDescent="0.3">
      <c r="A32" s="37"/>
      <c r="B32" s="45" t="s">
        <v>118</v>
      </c>
      <c r="C32" s="37" t="s">
        <v>98</v>
      </c>
      <c r="D32" s="38">
        <v>0.42449999999999999</v>
      </c>
      <c r="E32" s="37"/>
      <c r="F32" s="37">
        <v>420</v>
      </c>
      <c r="G32" s="37">
        <v>251</v>
      </c>
      <c r="H32" s="37">
        <v>7.380000114440918</v>
      </c>
      <c r="I32" s="24"/>
      <c r="J32" s="24"/>
      <c r="K32" s="49" t="s">
        <v>128</v>
      </c>
      <c r="L32" s="22">
        <v>7.5</v>
      </c>
      <c r="M32" s="22"/>
      <c r="N32" s="31" t="str" cm="1">
        <f t="array" aca="1" ref="N32" ca="1">IF(INDIRECT("M" &amp; ROW())="x", INDIRECT("B" &amp; ROW()) &amp; IF(INDIRECT("E" &amp; ROW())="x", " in 2", " in 3"), "")</f>
        <v/>
      </c>
    </row>
    <row r="33" spans="1:14" x14ac:dyDescent="0.3">
      <c r="A33" s="33">
        <v>8</v>
      </c>
      <c r="B33" s="44" t="s">
        <v>119</v>
      </c>
      <c r="C33" s="33" t="s">
        <v>64</v>
      </c>
      <c r="D33" s="35">
        <v>0.23089999999999999</v>
      </c>
      <c r="E33" s="33"/>
      <c r="F33" s="33">
        <v>544</v>
      </c>
      <c r="G33" s="33">
        <v>429</v>
      </c>
      <c r="H33" s="33">
        <v>1.8059999942779541</v>
      </c>
      <c r="I33" s="24"/>
      <c r="J33" s="24">
        <v>1.9</v>
      </c>
      <c r="K33" s="13"/>
      <c r="L33" s="22"/>
      <c r="M33" s="43" t="s">
        <v>103</v>
      </c>
      <c r="N33" s="31" t="str" cm="1">
        <f t="array" aca="1" ref="N33" ca="1">IF(INDIRECT("M" &amp; ROW())="x", INDIRECT("B" &amp; ROW()) &amp; IF(INDIRECT("E" &amp; ROW())="x", " in 2", " in 3"), "")</f>
        <v>Maria Kozyreva in 3</v>
      </c>
    </row>
    <row r="34" spans="1:14" ht="156" x14ac:dyDescent="0.3">
      <c r="A34" s="37"/>
      <c r="B34" s="45" t="s">
        <v>120</v>
      </c>
      <c r="C34" s="37" t="s">
        <v>121</v>
      </c>
      <c r="D34" s="38">
        <v>0.76910000000000001</v>
      </c>
      <c r="E34" s="37" t="s">
        <v>103</v>
      </c>
      <c r="F34" s="37">
        <v>370</v>
      </c>
      <c r="G34" s="37">
        <v>317</v>
      </c>
      <c r="H34" s="37">
        <v>2.0299999713897705</v>
      </c>
      <c r="I34" s="24">
        <v>1.94</v>
      </c>
      <c r="J34" s="24">
        <v>2.1</v>
      </c>
      <c r="K34" s="49" t="s">
        <v>129</v>
      </c>
      <c r="L34" s="22">
        <v>6.5</v>
      </c>
      <c r="M34" s="22"/>
      <c r="N34" s="31" t="str" cm="1">
        <f t="array" aca="1" ref="N34" ca="1">IF(INDIRECT("M" &amp; ROW())="x", INDIRECT("B" &amp; ROW()) &amp; IF(INDIRECT("E" &amp; ROW())="x", " in 2", " in 3"), "")</f>
        <v/>
      </c>
    </row>
    <row r="35" spans="1:14" x14ac:dyDescent="0.3">
      <c r="A35" s="37">
        <v>9</v>
      </c>
      <c r="B35" s="47" t="s">
        <v>96</v>
      </c>
      <c r="C35" s="37" t="s">
        <v>62</v>
      </c>
      <c r="D35" s="38">
        <v>0.54259999999999997</v>
      </c>
      <c r="E35" s="37" t="s">
        <v>103</v>
      </c>
      <c r="F35" s="37">
        <v>117</v>
      </c>
      <c r="G35" s="37">
        <v>91</v>
      </c>
      <c r="H35" s="37">
        <v>1.25</v>
      </c>
      <c r="I35" s="24">
        <v>1.27</v>
      </c>
      <c r="J35" s="24">
        <v>1.35</v>
      </c>
      <c r="K35" s="13"/>
      <c r="L35" s="22"/>
      <c r="M35" s="43" t="s">
        <v>103</v>
      </c>
      <c r="N35" s="31" t="str" cm="1">
        <f t="array" aca="1" ref="N35" ca="1">IF(INDIRECT("M" &amp; ROW())="x", INDIRECT("B" &amp; ROW()) &amp; IF(INDIRECT("E" &amp; ROW())="x", " in 2", " in 3"), "")</f>
        <v>Rebecca Marino in 2</v>
      </c>
    </row>
    <row r="36" spans="1:14" ht="156" x14ac:dyDescent="0.3">
      <c r="A36" s="37"/>
      <c r="B36" s="45" t="s">
        <v>97</v>
      </c>
      <c r="C36" s="37" t="s">
        <v>98</v>
      </c>
      <c r="D36" s="38">
        <v>0.45739999999999997</v>
      </c>
      <c r="E36" s="37"/>
      <c r="F36" s="37">
        <v>182</v>
      </c>
      <c r="G36" s="37">
        <v>311</v>
      </c>
      <c r="H36" s="37">
        <v>3.75</v>
      </c>
      <c r="I36" s="24"/>
      <c r="J36" s="24"/>
      <c r="K36" s="49" t="s">
        <v>130</v>
      </c>
      <c r="L36" s="22">
        <v>7.5</v>
      </c>
      <c r="M36" s="22"/>
      <c r="N36" s="31" t="str" cm="1">
        <f t="array" aca="1" ref="N36" ca="1">IF(INDIRECT("M" &amp; ROW())="x", INDIRECT("B" &amp; ROW()) &amp; IF(INDIRECT("E" &amp; ROW())="x", " in 2", " in 3"), "")</f>
        <v/>
      </c>
    </row>
    <row r="37" spans="1:14" x14ac:dyDescent="0.3">
      <c r="A37" s="22"/>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t="str" cm="1">
        <f t="array" aca="1" ref="N213" ca="1">IF(INDIRECT("M" &amp; ROW())="x", INDIRECT("B" &amp; ROW()) &amp; IF(INDIRECT("E" &amp; ROW())="x", " in 2", " in 3"), "")</f>
        <v/>
      </c>
    </row>
    <row r="214" spans="1:14" x14ac:dyDescent="0.3">
      <c r="A214" s="10"/>
      <c r="B214" s="10"/>
      <c r="C214" s="10"/>
      <c r="D214" s="10"/>
      <c r="E214" s="11"/>
      <c r="F214" s="10"/>
      <c r="G214" s="10"/>
      <c r="H214" s="10"/>
      <c r="I214" s="12"/>
      <c r="J214" s="12"/>
      <c r="K214" s="13"/>
      <c r="L214" s="10"/>
      <c r="M214" s="10"/>
      <c r="N214" s="31" t="str" cm="1">
        <f t="array" aca="1" ref="N214" ca="1">IF(INDIRECT("M" &amp; ROW())="x", INDIRECT("B" &amp; ROW()) &amp; IF(INDIRECT("E" &amp; ROW())="x", " in 2", " in 3"), "")</f>
        <v/>
      </c>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row>
    <row r="297" spans="1:14" x14ac:dyDescent="0.3">
      <c r="A297" s="10"/>
      <c r="B297" s="10"/>
      <c r="C297" s="10"/>
      <c r="D297" s="10"/>
      <c r="E297" s="11"/>
      <c r="F297" s="10"/>
      <c r="G297" s="10"/>
      <c r="H297" s="10"/>
      <c r="I297" s="12"/>
      <c r="J297" s="12"/>
      <c r="K297" s="13"/>
      <c r="L297" s="10"/>
      <c r="M297" s="10"/>
      <c r="N297" s="31"/>
    </row>
    <row r="298" spans="1:14" x14ac:dyDescent="0.3">
      <c r="A298" s="10"/>
      <c r="B298" s="10"/>
      <c r="C298" s="10"/>
      <c r="D298" s="10"/>
      <c r="E298" s="11"/>
      <c r="F298" s="10"/>
      <c r="G298" s="10"/>
      <c r="H298" s="10"/>
      <c r="I298" s="12"/>
      <c r="J298" s="12"/>
      <c r="K298" s="13"/>
      <c r="L298" s="10"/>
      <c r="M298" s="10"/>
      <c r="N298" s="31" t="str">
        <f t="shared" ref="N298:N327" si="0">SUBSTITUTE(O298, "x",B298)</f>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si="0"/>
        <v/>
      </c>
    </row>
    <row r="327" spans="1:14" x14ac:dyDescent="0.3">
      <c r="A327" s="10"/>
      <c r="B327" s="10"/>
      <c r="C327" s="10"/>
      <c r="D327" s="10"/>
      <c r="E327" s="11"/>
      <c r="F327" s="10"/>
      <c r="G327" s="10"/>
      <c r="H327" s="10"/>
      <c r="I327" s="12"/>
      <c r="J327" s="12"/>
      <c r="K327" s="13"/>
      <c r="L327" s="10"/>
      <c r="M327" s="10"/>
      <c r="N327" s="31" t="str">
        <f t="shared" si="0"/>
        <v/>
      </c>
    </row>
    <row r="328" spans="1:14" x14ac:dyDescent="0.3">
      <c r="A328" s="10"/>
      <c r="B328" s="10"/>
      <c r="C328" s="10"/>
      <c r="D328" s="10"/>
      <c r="E328" s="11"/>
      <c r="F328" s="10"/>
      <c r="G328" s="10"/>
      <c r="H328" s="10"/>
      <c r="I328" s="12"/>
      <c r="J328" s="12"/>
      <c r="K328" s="13"/>
      <c r="L328" s="10"/>
      <c r="M328" s="10"/>
      <c r="N328" s="31" t="str">
        <f t="shared" ref="N328:N378" si="1">SUBSTITUTE(O328, "x",B328)</f>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1" t="str">
        <f t="shared" si="1"/>
        <v/>
      </c>
    </row>
    <row r="378" spans="1:14" x14ac:dyDescent="0.3">
      <c r="A378" s="10"/>
      <c r="B378" s="10"/>
      <c r="C378" s="10"/>
      <c r="D378" s="10"/>
      <c r="E378" s="11"/>
      <c r="F378" s="10"/>
      <c r="G378" s="10"/>
      <c r="H378" s="10"/>
      <c r="I378" s="12"/>
      <c r="J378" s="12"/>
      <c r="K378" s="13"/>
      <c r="L378" s="10"/>
      <c r="M378" s="10"/>
      <c r="N378" s="31" t="str">
        <f t="shared" si="1"/>
        <v/>
      </c>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9:H14">
    <sortCondition ref="A9:A14"/>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workbookViewId="0">
      <selection activeCell="F3" sqref="F3"/>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2025-09-01T12:40:20Z</dcterms:modified>
</cp:coreProperties>
</file>