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2E69F15C-90F9-4891-A5AB-A47777771612}" xr6:coauthVersionLast="47" xr6:coauthVersionMax="47" xr10:uidLastSave="{00000000-0000-0000-0000-000000000000}"/>
  <bookViews>
    <workbookView xWindow="-120" yWindow="144" windowWidth="23028" windowHeight="117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6" i="6" l="1"/>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40" i="1" l="1" a="1"/>
  <c r="N127" i="6" a="1"/>
  <c r="N98" i="6" a="1"/>
  <c r="N104" i="1" a="1"/>
  <c r="N191" i="6" a="1"/>
  <c r="N91" i="6" a="1"/>
  <c r="N143" i="1" a="1"/>
  <c r="N75" i="1" a="1"/>
  <c r="N170" i="1" a="1"/>
  <c r="N87" i="1" a="1"/>
  <c r="N85" i="1" a="1"/>
  <c r="N94" i="6" a="1"/>
  <c r="N186" i="6" a="1"/>
  <c r="N50" i="1" a="1"/>
  <c r="N182" i="6" a="1"/>
  <c r="N169" i="1" a="1"/>
  <c r="N35" i="1" a="1"/>
  <c r="N199" i="6" a="1"/>
  <c r="N151" i="1" a="1"/>
  <c r="N132" i="6" a="1"/>
  <c r="N22" i="1" a="1"/>
  <c r="N41" i="1" a="1"/>
  <c r="N12" i="6" a="1"/>
  <c r="N72" i="6" a="1"/>
  <c r="N146" i="1" a="1"/>
  <c r="N142" i="1" a="1"/>
  <c r="N88" i="6" a="1"/>
  <c r="N99" i="6" a="1"/>
  <c r="N121" i="6" a="1"/>
  <c r="N97" i="6" a="1"/>
  <c r="N93" i="6" a="1"/>
  <c r="N115" i="6" a="1"/>
  <c r="N22" i="6" a="1"/>
  <c r="N19" i="6" a="1"/>
  <c r="N19" i="1" a="1"/>
  <c r="N122" i="1" a="1"/>
  <c r="N174" i="6" a="1"/>
  <c r="N99" i="1" a="1"/>
  <c r="N60" i="6" a="1"/>
  <c r="N156" i="1" a="1"/>
  <c r="N73" i="1" a="1"/>
  <c r="N59" i="6" a="1"/>
  <c r="N81" i="1" a="1"/>
  <c r="N79" i="6" a="1"/>
  <c r="N107" i="6" a="1"/>
  <c r="N92" i="1" a="1"/>
  <c r="N168" i="1" a="1"/>
  <c r="N170" i="6" a="1"/>
  <c r="N63" i="6" a="1"/>
  <c r="N116" i="6" a="1"/>
  <c r="N67" i="6" a="1"/>
  <c r="N166" i="6" a="1"/>
  <c r="N84" i="1" a="1"/>
  <c r="N134" i="6" a="1"/>
  <c r="N36" i="6" a="1"/>
  <c r="N177" i="6" a="1"/>
  <c r="N165" i="6" a="1"/>
  <c r="N11" i="1" a="1"/>
  <c r="N44" i="1" a="1"/>
  <c r="N95" i="6" a="1"/>
  <c r="N105" i="6" a="1"/>
  <c r="N20" i="1" a="1"/>
  <c r="N118" i="6" a="1"/>
  <c r="N110" i="1" a="1"/>
  <c r="N43" i="6" a="1"/>
  <c r="N50" i="6" a="1"/>
  <c r="N162" i="1" a="1"/>
  <c r="N195" i="6" a="1"/>
  <c r="N58" i="6" a="1"/>
  <c r="N136" i="6" a="1"/>
  <c r="N176" i="6" a="1"/>
  <c r="N123" i="1" a="1"/>
  <c r="N73" i="6" a="1"/>
  <c r="N136" i="1" a="1"/>
  <c r="N37" i="1" a="1"/>
  <c r="N95" i="1" a="1"/>
  <c r="N156" i="6" a="1"/>
  <c r="N28" i="1" a="1"/>
  <c r="N74" i="6" a="1"/>
  <c r="N132" i="1" a="1"/>
  <c r="N12" i="1" a="1"/>
  <c r="N187" i="6" a="1"/>
  <c r="N98" i="1" a="1"/>
  <c r="N49" i="6" a="1"/>
  <c r="N42" i="1" a="1"/>
  <c r="N183" i="6" a="1"/>
  <c r="N144" i="6" a="1"/>
  <c r="N92" i="6" a="1"/>
  <c r="N24" i="6" a="1"/>
  <c r="N119" i="1" a="1"/>
  <c r="N155" i="6" a="1"/>
  <c r="N210" i="6" a="1"/>
  <c r="N56" i="6" a="1"/>
  <c r="N137" i="1" a="1"/>
  <c r="N200" i="6" a="1"/>
  <c r="N35" i="6" a="1"/>
  <c r="N206" i="6" a="1"/>
  <c r="N126" i="6" a="1"/>
  <c r="N90" i="6" a="1"/>
  <c r="N122" i="6" a="1"/>
  <c r="N65" i="1" a="1"/>
  <c r="N159" i="6" a="1"/>
  <c r="N27" i="1" a="1"/>
  <c r="N45" i="1" a="1"/>
  <c r="N113" i="1" a="1"/>
  <c r="N138" i="6" a="1"/>
  <c r="N16" i="6" a="1"/>
  <c r="N212" i="6" a="1"/>
  <c r="N78" i="1" a="1"/>
  <c r="N169" i="6" a="1"/>
  <c r="N86" i="1" a="1"/>
  <c r="N171" i="1" a="1"/>
  <c r="N68" i="1" a="1"/>
  <c r="N174" i="1" a="1"/>
  <c r="N89" i="1" a="1"/>
  <c r="N7" i="6" a="1"/>
  <c r="N173" i="1" a="1"/>
  <c r="N134" i="1" a="1"/>
  <c r="N101" i="6" a="1"/>
  <c r="N157" i="6" a="1"/>
  <c r="N32" i="1" a="1"/>
  <c r="N76" i="6" a="1"/>
  <c r="N79" i="1" a="1"/>
  <c r="N175" i="1" a="1"/>
  <c r="N207" i="6" a="1"/>
  <c r="N124" i="6" a="1"/>
  <c r="N157" i="1" a="1"/>
  <c r="N78" i="6" a="1"/>
  <c r="N148" i="1" a="1"/>
  <c r="N194" i="6" a="1"/>
  <c r="N128" i="1" a="1"/>
  <c r="N185" i="6" a="1"/>
  <c r="N160" i="1" a="1"/>
  <c r="N81" i="6" a="1"/>
  <c r="N42" i="6" a="1"/>
  <c r="N137" i="6" a="1"/>
  <c r="N106" i="1" a="1"/>
  <c r="N107" i="1" a="1"/>
  <c r="N167" i="1" a="1"/>
  <c r="N198" i="6" a="1"/>
  <c r="N62" i="6" a="1"/>
  <c r="N208" i="6" a="1"/>
  <c r="N54" i="1" a="1"/>
  <c r="N141" i="1" a="1"/>
  <c r="N46" i="6" a="1"/>
  <c r="N178" i="6" a="1"/>
  <c r="N151" i="6" a="1"/>
  <c r="N34" i="1" a="1"/>
  <c r="N177" i="1" a="1"/>
  <c r="N83" i="6" a="1"/>
  <c r="N69" i="1" a="1"/>
  <c r="N23" i="6" a="1"/>
  <c r="N38" i="6" a="1"/>
  <c r="N15" i="1" a="1"/>
  <c r="N141" i="6" a="1"/>
  <c r="N16" i="1" a="1"/>
  <c r="N125" i="6" a="1"/>
  <c r="N109" i="1" a="1"/>
  <c r="N114" i="6" a="1"/>
  <c r="N140" i="6" a="1"/>
  <c r="N103" i="6" a="1"/>
  <c r="N124" i="1" a="1"/>
  <c r="N150" i="1" a="1"/>
  <c r="N88" i="1" a="1"/>
  <c r="N52" i="1" a="1"/>
  <c r="N105" i="1" a="1"/>
  <c r="N36" i="1" a="1"/>
  <c r="N71" i="1" a="1"/>
  <c r="N38" i="1" a="1"/>
  <c r="N110" i="6" a="1"/>
  <c r="N205" i="6" a="1"/>
  <c r="N176" i="1" a="1"/>
  <c r="N129" i="1" a="1"/>
  <c r="N116" i="1" a="1"/>
  <c r="N180" i="1" a="1"/>
  <c r="N77" i="1" a="1"/>
  <c r="N106" i="6" a="1"/>
  <c r="N80" i="1" a="1"/>
  <c r="N128" i="6" a="1"/>
  <c r="N47" i="1" a="1"/>
  <c r="N142" i="6" a="1"/>
  <c r="N57" i="1" a="1"/>
  <c r="N102" i="1" a="1"/>
  <c r="N118" i="1" a="1"/>
  <c r="N32" i="6" a="1"/>
  <c r="N43" i="1" a="1"/>
  <c r="N76" i="1" a="1"/>
  <c r="N112" i="1" a="1"/>
  <c r="N48" i="6" a="1"/>
  <c r="N173" i="6" a="1"/>
  <c r="N48" i="1" a="1"/>
  <c r="N131" i="1" a="1"/>
  <c r="N70" i="1" a="1"/>
  <c r="N53" i="1" a="1"/>
  <c r="N109" i="6" a="1"/>
  <c r="N72" i="1" a="1"/>
  <c r="N189" i="6" a="1"/>
  <c r="N33" i="6" a="1"/>
  <c r="N25" i="1" a="1"/>
  <c r="N18" i="1" a="1"/>
  <c r="N21" i="1" a="1"/>
  <c r="N51" i="6" a="1"/>
  <c r="N135" i="6" a="1"/>
  <c r="N27" i="6" a="1"/>
  <c r="N181" i="1" a="1"/>
  <c r="N89" i="6" a="1"/>
  <c r="N29" i="1" a="1"/>
  <c r="N8" i="6" a="1"/>
  <c r="N82" i="6" a="1"/>
  <c r="N166" i="1" a="1"/>
  <c r="N112" i="6" a="1"/>
  <c r="N133" i="1" a="1"/>
  <c r="N120" i="6" a="1"/>
  <c r="N104" i="6" a="1"/>
  <c r="N184" i="6" a="1"/>
  <c r="N135" i="1" a="1"/>
  <c r="N70" i="6" a="1"/>
  <c r="N111" i="6" a="1"/>
  <c r="N55" i="1" a="1"/>
  <c r="N103" i="1" a="1"/>
  <c r="N54" i="6" a="1"/>
  <c r="N91" i="1" a="1"/>
  <c r="N114" i="1" a="1"/>
  <c r="N68" i="6" a="1"/>
  <c r="N130" i="1" a="1"/>
  <c r="N97" i="1" a="1"/>
  <c r="N119" i="6" a="1"/>
  <c r="N61" i="6" a="1"/>
  <c r="N172" i="1" a="1"/>
  <c r="N30" i="1" a="1"/>
  <c r="N161" i="1" a="1"/>
  <c r="N84" i="6" a="1"/>
  <c r="N209" i="6" a="1"/>
  <c r="N131" i="6" a="1"/>
  <c r="N25" i="6" a="1"/>
  <c r="N101" i="1" a="1"/>
  <c r="N130" i="6" a="1"/>
  <c r="N71" i="6" a="1"/>
  <c r="N179" i="1" a="1"/>
  <c r="N39" i="6" a="1"/>
  <c r="N10" i="6" a="1"/>
  <c r="N34" i="6" a="1"/>
  <c r="N117" i="6" a="1"/>
  <c r="N108" i="6" a="1"/>
  <c r="N180" i="6" a="1"/>
  <c r="N197" i="6" a="1"/>
  <c r="N147" i="1" a="1"/>
  <c r="N143" i="6" a="1"/>
  <c r="N144" i="1" a="1"/>
  <c r="N181" i="6" a="1"/>
  <c r="N164" i="1" a="1"/>
  <c r="N39" i="1" a="1"/>
  <c r="N44" i="6" a="1"/>
  <c r="N188" i="6" a="1"/>
  <c r="N87" i="6" a="1"/>
  <c r="N150" i="6" a="1"/>
  <c r="N56" i="1" a="1"/>
  <c r="N121" i="1" a="1"/>
  <c r="N152" i="1" a="1"/>
  <c r="N179" i="6" a="1"/>
  <c r="N11" i="6" a="1"/>
  <c r="N40" i="6" a="1"/>
  <c r="N140" i="1" a="1"/>
  <c r="N111" i="1" a="1"/>
  <c r="N30" i="6" a="1"/>
  <c r="N64" i="6" a="1"/>
  <c r="N83" i="1" a="1"/>
  <c r="N129" i="6" a="1"/>
  <c r="N196" i="6" a="1"/>
  <c r="N123" i="6" a="1"/>
  <c r="N29" i="6" a="1"/>
  <c r="N139" i="1" a="1"/>
  <c r="N80" i="6" a="1"/>
  <c r="N138" i="1" a="1"/>
  <c r="N28" i="6" a="1"/>
  <c r="N66" i="6" a="1"/>
  <c r="N120" i="1" a="1"/>
  <c r="N37" i="6" a="1"/>
  <c r="N193" i="6" a="1"/>
  <c r="N172" i="6" a="1"/>
  <c r="N69" i="6" a="1"/>
  <c r="N148" i="6" a="1"/>
  <c r="N100" i="1" a="1"/>
  <c r="N158" i="1" a="1"/>
  <c r="N26" i="6" a="1"/>
  <c r="N86" i="6" a="1"/>
  <c r="N77" i="6" a="1"/>
  <c r="N18" i="6" a="1"/>
  <c r="N204" i="6" a="1"/>
  <c r="N154" i="6" a="1"/>
  <c r="N96" i="1" a="1"/>
  <c r="N149" i="6" a="1"/>
  <c r="N164" i="6" a="1"/>
  <c r="N160" i="6" a="1"/>
  <c r="N52" i="6" a="1"/>
  <c r="N145" i="1" a="1"/>
  <c r="N100" i="6" a="1"/>
  <c r="N154" i="1" a="1"/>
  <c r="N163" i="6" a="1"/>
  <c r="N46" i="1" a="1"/>
  <c r="N59" i="1" a="1"/>
  <c r="N171" i="6" a="1"/>
  <c r="N163" i="1" a="1"/>
  <c r="N21" i="6" a="1"/>
  <c r="N63" i="1" a="1"/>
  <c r="N159" i="1" a="1"/>
  <c r="N62" i="1" a="1"/>
  <c r="N158" i="6" a="1"/>
  <c r="N149" i="1" a="1"/>
  <c r="N58" i="1" a="1"/>
  <c r="N147" i="6" a="1"/>
  <c r="N41" i="6" a="1"/>
  <c r="N115" i="1" a="1"/>
  <c r="N153" i="6" a="1"/>
  <c r="N82" i="1" a="1"/>
  <c r="N51" i="1" a="1"/>
  <c r="N9" i="6" a="1"/>
  <c r="N201" i="6" a="1"/>
  <c r="N31" i="6" a="1"/>
  <c r="N153" i="1" a="1"/>
  <c r="N203" i="6" a="1"/>
  <c r="N47" i="6" a="1"/>
  <c r="N75" i="6" a="1"/>
  <c r="N108" i="1" a="1"/>
  <c r="N94" i="1" a="1"/>
  <c r="N55" i="6" a="1"/>
  <c r="N26" i="1" a="1"/>
  <c r="N146" i="6" a="1"/>
  <c r="N117" i="1" a="1"/>
  <c r="N139" i="6" a="1"/>
  <c r="N45" i="6" a="1"/>
  <c r="N24" i="1" a="1"/>
  <c r="N161" i="6" a="1"/>
  <c r="N61" i="1" a="1"/>
  <c r="N178" i="1" a="1"/>
  <c r="N152" i="6" a="1"/>
  <c r="N90" i="1" a="1"/>
  <c r="N190" i="6" a="1"/>
  <c r="N13" i="1" a="1"/>
  <c r="N53" i="6" a="1"/>
  <c r="N15" i="6" a="1"/>
  <c r="N57" i="6" a="1"/>
  <c r="N192" i="6" a="1"/>
  <c r="N49" i="1" a="1"/>
  <c r="N64" i="1" a="1"/>
  <c r="N74" i="1" a="1"/>
  <c r="N31" i="1" a="1"/>
  <c r="N127" i="1" a="1"/>
  <c r="N93" i="1" a="1"/>
  <c r="N17" i="6" a="1"/>
  <c r="N113" i="6" a="1"/>
  <c r="N175" i="6" a="1"/>
  <c r="N60" i="1" a="1"/>
  <c r="N65" i="6" a="1"/>
  <c r="N17" i="1" a="1"/>
  <c r="N13" i="6" a="1"/>
  <c r="N67" i="1" a="1"/>
  <c r="N102" i="6" a="1"/>
  <c r="N211" i="6" a="1"/>
  <c r="N168" i="6" a="1"/>
  <c r="N126" i="1" a="1"/>
  <c r="N125" i="1" a="1"/>
  <c r="N66" i="1" a="1"/>
  <c r="N133" i="6" a="1"/>
  <c r="N20" i="6" a="1"/>
  <c r="N85" i="6" a="1"/>
  <c r="N167" i="6" a="1"/>
  <c r="N165" i="1" a="1"/>
  <c r="N162" i="6" a="1"/>
  <c r="N145" i="6" a="1"/>
  <c r="N202" i="6" a="1"/>
  <c r="N33" i="1" a="1"/>
  <c r="N23" i="1" a="1"/>
  <c r="N155" i="1" a="1"/>
  <c r="N96" i="6" a="1"/>
  <c r="N96" i="6" l="1"/>
  <c r="N155" i="1"/>
  <c r="N23" i="1"/>
  <c r="N33" i="1"/>
  <c r="N202" i="6"/>
  <c r="N145" i="6"/>
  <c r="N162" i="6"/>
  <c r="N165" i="1"/>
  <c r="N167" i="6"/>
  <c r="N85" i="6"/>
  <c r="N20" i="6"/>
  <c r="N133" i="6"/>
  <c r="N66" i="1"/>
  <c r="N125" i="1"/>
  <c r="N126" i="1"/>
  <c r="N168" i="6"/>
  <c r="N211" i="6"/>
  <c r="N102" i="6"/>
  <c r="N67" i="1"/>
  <c r="N13" i="6"/>
  <c r="N17" i="1"/>
  <c r="N65" i="6"/>
  <c r="N60" i="1"/>
  <c r="N175" i="6"/>
  <c r="N113" i="6"/>
  <c r="N17" i="6"/>
  <c r="N93" i="1"/>
  <c r="N127" i="1"/>
  <c r="N31" i="1"/>
  <c r="N74" i="1"/>
  <c r="N64" i="1"/>
  <c r="N49" i="1"/>
  <c r="N192" i="6"/>
  <c r="N57" i="6"/>
  <c r="N15" i="6"/>
  <c r="N53" i="6"/>
  <c r="N13" i="1"/>
  <c r="N190" i="6"/>
  <c r="N90" i="1"/>
  <c r="N152" i="6"/>
  <c r="N178" i="1"/>
  <c r="N61" i="1"/>
  <c r="N161" i="6"/>
  <c r="N24" i="1"/>
  <c r="N45" i="6"/>
  <c r="N139" i="6"/>
  <c r="N117" i="1"/>
  <c r="N146" i="6"/>
  <c r="N26" i="1"/>
  <c r="N55" i="6"/>
  <c r="N94" i="1"/>
  <c r="N108" i="1"/>
  <c r="N75" i="6"/>
  <c r="N47" i="6"/>
  <c r="N203" i="6"/>
  <c r="N153" i="1"/>
  <c r="N31" i="6"/>
  <c r="N201" i="6"/>
  <c r="N9" i="6"/>
  <c r="N51" i="1"/>
  <c r="N82" i="1"/>
  <c r="N153" i="6"/>
  <c r="N115" i="1"/>
  <c r="N41" i="6"/>
  <c r="N147" i="6"/>
  <c r="N58" i="1"/>
  <c r="N149" i="1"/>
  <c r="N158" i="6"/>
  <c r="N62" i="1"/>
  <c r="N159" i="1"/>
  <c r="N63" i="1"/>
  <c r="N21" i="6"/>
  <c r="N163" i="1"/>
  <c r="N171" i="6"/>
  <c r="N59" i="1"/>
  <c r="N46" i="1"/>
  <c r="N163" i="6"/>
  <c r="N154" i="1"/>
  <c r="N100" i="6"/>
  <c r="N145" i="1"/>
  <c r="N52" i="6"/>
  <c r="N160" i="6"/>
  <c r="N164" i="6"/>
  <c r="N149" i="6"/>
  <c r="N96" i="1"/>
  <c r="N154" i="6"/>
  <c r="N204" i="6"/>
  <c r="N18" i="6"/>
  <c r="N77" i="6"/>
  <c r="N86" i="6"/>
  <c r="N26" i="6"/>
  <c r="N158" i="1"/>
  <c r="N100" i="1"/>
  <c r="N148" i="6"/>
  <c r="N69" i="6"/>
  <c r="N172" i="6"/>
  <c r="N193" i="6"/>
  <c r="N37" i="6"/>
  <c r="N120" i="1"/>
  <c r="N66" i="6"/>
  <c r="N28" i="6"/>
  <c r="N138" i="1"/>
  <c r="N80" i="6"/>
  <c r="N139" i="1"/>
  <c r="N29" i="6"/>
  <c r="N123" i="6"/>
  <c r="N196" i="6"/>
  <c r="N129" i="6"/>
  <c r="N83" i="1"/>
  <c r="N64" i="6"/>
  <c r="N30" i="6"/>
  <c r="N111" i="1"/>
  <c r="N140" i="1"/>
  <c r="N40" i="6"/>
  <c r="N11" i="6"/>
  <c r="N179" i="6"/>
  <c r="N152" i="1"/>
  <c r="N121" i="1"/>
  <c r="N56" i="1"/>
  <c r="N150" i="6"/>
  <c r="N87" i="6"/>
  <c r="N188" i="6"/>
  <c r="N44" i="6"/>
  <c r="N39" i="1"/>
  <c r="N164" i="1"/>
  <c r="N181" i="6"/>
  <c r="N144" i="1"/>
  <c r="N143" i="6"/>
  <c r="N147" i="1"/>
  <c r="N197" i="6"/>
  <c r="N180" i="6"/>
  <c r="N108" i="6"/>
  <c r="O7" i="1"/>
  <c r="N117" i="6"/>
  <c r="N34" i="6"/>
  <c r="N10" i="6"/>
  <c r="N39" i="6"/>
  <c r="N179" i="1"/>
  <c r="N71" i="6"/>
  <c r="N130" i="6"/>
  <c r="N101" i="1"/>
  <c r="N25" i="6"/>
  <c r="N131" i="6"/>
  <c r="N209" i="6"/>
  <c r="N84" i="6"/>
  <c r="N161" i="1"/>
  <c r="N30" i="1"/>
  <c r="N172" i="1"/>
  <c r="N61" i="6"/>
  <c r="N119" i="6"/>
  <c r="N97" i="1"/>
  <c r="N130" i="1"/>
  <c r="N68" i="6"/>
  <c r="N114" i="1"/>
  <c r="N91" i="1"/>
  <c r="N54" i="6"/>
  <c r="N103" i="1"/>
  <c r="N55" i="1"/>
  <c r="N111" i="6"/>
  <c r="N70" i="6"/>
  <c r="N135" i="1"/>
  <c r="N184" i="6"/>
  <c r="N104" i="6"/>
  <c r="N120" i="6"/>
  <c r="N133" i="1"/>
  <c r="N112" i="6"/>
  <c r="O8" i="1"/>
  <c r="N166" i="1"/>
  <c r="N82" i="6"/>
  <c r="N8" i="6"/>
  <c r="N29" i="1"/>
  <c r="N89" i="6"/>
  <c r="N181" i="1"/>
  <c r="N27" i="6"/>
  <c r="N135" i="6"/>
  <c r="N51" i="6"/>
  <c r="N21" i="1"/>
  <c r="N18" i="1"/>
  <c r="N25" i="1"/>
  <c r="N33" i="6"/>
  <c r="N189" i="6"/>
  <c r="N72" i="1"/>
  <c r="N109" i="6"/>
  <c r="N53" i="1"/>
  <c r="N70" i="1"/>
  <c r="N131" i="1"/>
  <c r="N48" i="1"/>
  <c r="N173" i="6"/>
  <c r="N48" i="6"/>
  <c r="N112" i="1"/>
  <c r="N76" i="1"/>
  <c r="N43" i="1"/>
  <c r="N32" i="6"/>
  <c r="N118" i="1"/>
  <c r="N102" i="1"/>
  <c r="N57" i="1"/>
  <c r="N142" i="6"/>
  <c r="N47" i="1"/>
  <c r="N128" i="6"/>
  <c r="N80" i="1"/>
  <c r="N106" i="6"/>
  <c r="N77" i="1"/>
  <c r="N180" i="1"/>
  <c r="N116" i="1"/>
  <c r="N129" i="1"/>
  <c r="N176" i="1"/>
  <c r="N205" i="6"/>
  <c r="N110" i="6"/>
  <c r="N38" i="1"/>
  <c r="N71" i="1"/>
  <c r="N36" i="1"/>
  <c r="N105" i="1"/>
  <c r="N52" i="1"/>
  <c r="N88" i="1"/>
  <c r="N150" i="1"/>
  <c r="N124" i="1"/>
  <c r="N103" i="6"/>
  <c r="N140" i="6"/>
  <c r="N114" i="6"/>
  <c r="N109" i="1"/>
  <c r="N125" i="6"/>
  <c r="N16" i="1"/>
  <c r="N141" i="6"/>
  <c r="N15" i="1"/>
  <c r="N38" i="6"/>
  <c r="N23" i="6"/>
  <c r="N69" i="1"/>
  <c r="N83" i="6"/>
  <c r="N177" i="1"/>
  <c r="N34" i="1"/>
  <c r="N151" i="6"/>
  <c r="N178" i="6"/>
  <c r="N46" i="6"/>
  <c r="N141" i="1"/>
  <c r="N54" i="1"/>
  <c r="N208" i="6"/>
  <c r="N62" i="6"/>
  <c r="N198" i="6"/>
  <c r="N167" i="1"/>
  <c r="N107" i="1"/>
  <c r="N106" i="1"/>
  <c r="N137" i="6"/>
  <c r="N42" i="6"/>
  <c r="N81" i="6"/>
  <c r="N160" i="1"/>
  <c r="N185" i="6"/>
  <c r="N128" i="1"/>
  <c r="N194" i="6"/>
  <c r="N148" i="1"/>
  <c r="N78" i="6"/>
  <c r="N157" i="1"/>
  <c r="N124" i="6"/>
  <c r="N207" i="6"/>
  <c r="N175" i="1"/>
  <c r="N79" i="1"/>
  <c r="N76" i="6"/>
  <c r="N32" i="1"/>
  <c r="N157" i="6"/>
  <c r="N101" i="6"/>
  <c r="N134" i="1"/>
  <c r="N173" i="1"/>
  <c r="N7" i="6"/>
  <c r="N89" i="1"/>
  <c r="N174" i="1"/>
  <c r="N68" i="1"/>
  <c r="N171" i="1"/>
  <c r="N86" i="1"/>
  <c r="N169" i="6"/>
  <c r="N78" i="1"/>
  <c r="N212" i="6"/>
  <c r="N16" i="6"/>
  <c r="N138" i="6"/>
  <c r="N113" i="1"/>
  <c r="N45" i="1"/>
  <c r="N27" i="1"/>
  <c r="N159" i="6"/>
  <c r="N65" i="1"/>
  <c r="N122" i="6"/>
  <c r="N90" i="6"/>
  <c r="N126" i="6"/>
  <c r="N206" i="6"/>
  <c r="N35" i="6"/>
  <c r="N200" i="6"/>
  <c r="N137" i="1"/>
  <c r="N56" i="6"/>
  <c r="N210" i="6"/>
  <c r="N155" i="6"/>
  <c r="N119" i="1"/>
  <c r="N24" i="6"/>
  <c r="N92" i="6"/>
  <c r="N144" i="6"/>
  <c r="N183" i="6"/>
  <c r="N42" i="1"/>
  <c r="N49" i="6"/>
  <c r="N98" i="1"/>
  <c r="N187" i="6"/>
  <c r="N12" i="1"/>
  <c r="N132" i="1"/>
  <c r="N74" i="6"/>
  <c r="N28" i="1"/>
  <c r="N156" i="6"/>
  <c r="N95" i="1"/>
  <c r="N37" i="1"/>
  <c r="N136" i="1"/>
  <c r="N73" i="6"/>
  <c r="N123" i="1"/>
  <c r="N176" i="6"/>
  <c r="N136" i="6"/>
  <c r="N58" i="6"/>
  <c r="N195" i="6"/>
  <c r="N162" i="1"/>
  <c r="N50" i="6"/>
  <c r="N43" i="6"/>
  <c r="N110" i="1"/>
  <c r="N118" i="6"/>
  <c r="N20" i="1"/>
  <c r="N105" i="6"/>
  <c r="N95" i="6"/>
  <c r="N44" i="1"/>
  <c r="N11" i="1"/>
  <c r="N165" i="6"/>
  <c r="N177" i="6"/>
  <c r="N36" i="6"/>
  <c r="N134" i="6"/>
  <c r="N84" i="1"/>
  <c r="N166" i="6"/>
  <c r="N67" i="6"/>
  <c r="N116" i="6"/>
  <c r="N63" i="6"/>
  <c r="N170" i="6"/>
  <c r="N168" i="1"/>
  <c r="N92" i="1"/>
  <c r="N107" i="6"/>
  <c r="N79" i="6"/>
  <c r="N81" i="1"/>
  <c r="N59" i="6"/>
  <c r="N73" i="1"/>
  <c r="N156" i="1"/>
  <c r="N60" i="6"/>
  <c r="N99" i="1"/>
  <c r="N174" i="6"/>
  <c r="N122" i="1"/>
  <c r="N19" i="1"/>
  <c r="N19" i="6"/>
  <c r="N22" i="6"/>
  <c r="N115" i="6"/>
  <c r="N93" i="6"/>
  <c r="N97" i="6"/>
  <c r="N121" i="6"/>
  <c r="N99" i="6"/>
  <c r="N88" i="6"/>
  <c r="N142" i="1"/>
  <c r="N146" i="1"/>
  <c r="N72" i="6"/>
  <c r="N12" i="6"/>
  <c r="N41" i="1"/>
  <c r="N22" i="1"/>
  <c r="N132" i="6"/>
  <c r="N151" i="1"/>
  <c r="N199" i="6"/>
  <c r="N35" i="1"/>
  <c r="N169" i="1"/>
  <c r="N182" i="6"/>
  <c r="N50" i="1"/>
  <c r="N186" i="6"/>
  <c r="N94" i="6"/>
  <c r="N85" i="1"/>
  <c r="N87" i="1"/>
  <c r="N170" i="1"/>
  <c r="N75" i="1"/>
  <c r="N143" i="1"/>
  <c r="N91" i="6"/>
  <c r="N191" i="6"/>
  <c r="N104" i="1"/>
  <c r="N98" i="6"/>
  <c r="N127"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<sst xmlns="http://schemas.openxmlformats.org/spreadsheetml/2006/main" count="243" uniqueCount="140">
  <si>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</si>
  <si>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</si>
  <si>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</si>
  <si>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</si>
  <si>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</si>
  <si>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</si>
  <si>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</si>
  <si>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</si>
  <si>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</si>
  <si>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</si>
  <si>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</si>
  <si>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</si>
  <si>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</si>
  <si>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</si>
  <si>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</si>
  <si>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</si>
  <si>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</si>
  <si>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</si>
  <si>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</si>
  <si>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</si>
  <si>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</si>
  <si>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</si>
  <si>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</si>
  <si>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</si>
  <si>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</si>
  <si>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</si>
  <si>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</si>
  <si>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</si>
  <si>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</si>
  <si>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</si>
  <si>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</si>
  <si>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</si>
  <si>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</si>
  <si>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</si>
  <si>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</si>
  <si>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</si>
  <si>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</si>
  <si>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</si>
  <si>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</si>
  <si>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</si>
  <si>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</si>
  <si>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</si>
  <si>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</si>
  <si>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</si>
  <si>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</si>
  <si>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</si>
  <si>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</si>
  <si>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</si>
  <si>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</si>
  <si>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</si>
  <si>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</si>
  <si>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</si>
  <si>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</si>
  <si>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</si>
  <si>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Novak Djokovic</t>
  </si>
  <si>
    <t>SRB</t>
  </si>
  <si>
    <t>Taylor Harry Fritz</t>
  </si>
  <si>
    <t>USA</t>
  </si>
  <si>
    <t>Jiri Lehecka</t>
  </si>
  <si>
    <t>CZE</t>
  </si>
  <si>
    <t>Carlos Alcaraz</t>
  </si>
  <si>
    <t>ESP</t>
  </si>
  <si>
    <t xml:space="preserve">Seville Challenger, Challenger, ESP, Clay, 01/09/2025, ˆ181K, Challenger 125                                                                                                                                                                                                                                                 </t>
  </si>
  <si>
    <t>Pol Martin Tiffon</t>
  </si>
  <si>
    <t>Henrique Rocha</t>
  </si>
  <si>
    <t>POR</t>
  </si>
  <si>
    <t>Jonas Forejtek</t>
  </si>
  <si>
    <t>Lorenzo Giustino</t>
  </si>
  <si>
    <t>ITA</t>
  </si>
  <si>
    <t>Albert Ramos-Vinolas</t>
  </si>
  <si>
    <t>Vilius Gaubas</t>
  </si>
  <si>
    <t>LTU</t>
  </si>
  <si>
    <t>Robert Strombachs</t>
  </si>
  <si>
    <t>GER</t>
  </si>
  <si>
    <t>Frederico Ferreira Silva</t>
  </si>
  <si>
    <t>Gonzalo Bueno</t>
  </si>
  <si>
    <t>PER</t>
  </si>
  <si>
    <t>Javier Barranco Cosano</t>
  </si>
  <si>
    <t>Daniel Rincon</t>
  </si>
  <si>
    <t>Pablo Carreno-Busta</t>
  </si>
  <si>
    <t>Tomas Barrios Vera</t>
  </si>
  <si>
    <t>CHI</t>
  </si>
  <si>
    <t>David Jorda Sanchis</t>
  </si>
  <si>
    <t>Carlos Lopez Montagud</t>
  </si>
  <si>
    <t>Carlos Sanchez Jover</t>
  </si>
  <si>
    <t>Ignacio Buse</t>
  </si>
  <si>
    <t>Bernabe Zapata Miralles</t>
  </si>
  <si>
    <t>Guy Den Ouden</t>
  </si>
  <si>
    <t>NED</t>
  </si>
  <si>
    <t>Dominik Kellovsky</t>
  </si>
  <si>
    <t>Alex Martinez</t>
  </si>
  <si>
    <t>Carlos Taberner</t>
  </si>
  <si>
    <t>Aryna Sabalenka</t>
  </si>
  <si>
    <t>BLR</t>
  </si>
  <si>
    <t>Marketa Vondrousova</t>
  </si>
  <si>
    <t>Jessica Pegula</t>
  </si>
  <si>
    <t>Barbora Krejcikova</t>
  </si>
  <si>
    <t xml:space="preserve">Guadalajara 125 Open - Guadalajara, Challenger, MEX, Hard, 01/09/2025, $115K, WTA 125                                                                                                                                                                                                                                                        </t>
  </si>
  <si>
    <t>Kamilla Rakhimova</t>
  </si>
  <si>
    <t>RUS</t>
  </si>
  <si>
    <t>Victoria Jimenez Kasintseva</t>
  </si>
  <si>
    <t>AND</t>
  </si>
  <si>
    <t>Anna Sinclair Rogers</t>
  </si>
  <si>
    <t>Alana Smith</t>
  </si>
  <si>
    <t>Elena Pridankina</t>
  </si>
  <si>
    <t>Marina Stakusic</t>
  </si>
  <si>
    <t>CAN</t>
  </si>
  <si>
    <t>Lucrezia Stefanini</t>
  </si>
  <si>
    <t>Emiliana Arango</t>
  </si>
  <si>
    <t>COL</t>
  </si>
  <si>
    <t>Maddison Inglis</t>
  </si>
  <si>
    <t>AUS</t>
  </si>
  <si>
    <t>Varvara Lepchenko</t>
  </si>
  <si>
    <t>Arianne Hartono</t>
  </si>
  <si>
    <t>Alexandra Eala</t>
  </si>
  <si>
    <t>PHI</t>
  </si>
  <si>
    <t>x</t>
  </si>
  <si>
    <r>
      <t xml:space="preserve">1st meeting. 12 month clay win %'s are even. Barrios leads in 2025. 
Bueno won a CH title in Aug. CH final in June. CH semi in Jan. 
Cosano plays mostly ITF's. CH q final in July.
12 month and 2025 CH stats are stronger for Bueno. 
</t>
    </r>
    <r>
      <rPr>
        <b/>
        <sz val="12"/>
        <color theme="1"/>
        <rFont val="Calibri"/>
        <family val="2"/>
        <scheme val="minor"/>
      </rPr>
      <t xml:space="preserve">Back Bueno around 2.20 to 2.30 and remove liability at 1.70. </t>
    </r>
  </si>
  <si>
    <r>
      <t xml:space="preserve">1st meeting. Clay win %'s are better for Tiffon. 
Tiffon lost in the qual rounds last year. CH final in April. CH semi in Nov. 
Rocha reached the 3rd round of the French Open as qualifier. CH semi in Nov. 
12 month and 2025 CH stats are stronger for Tiffon. Rocha has the better ROI. Chance of 3 sets. 
</t>
    </r>
    <r>
      <rPr>
        <b/>
        <sz val="12"/>
        <color theme="1"/>
        <rFont val="Calibri"/>
        <family val="2"/>
        <scheme val="minor"/>
      </rPr>
      <t>Back Rocha around 2.10 to 2.30 and remove liability at 1.65. Lay set 1 winner.</t>
    </r>
  </si>
  <si>
    <r>
      <t xml:space="preserve">1st meeting. Clay win %'s are better for Buse.
Buse reached the semis in Gstaad as qualifier. CH title in June. CH semis in March, April and May. 
Miralles reached a CH q final in May. 
</t>
    </r>
    <r>
      <rPr>
        <b/>
        <sz val="12"/>
        <color theme="1"/>
        <rFont val="Calibri"/>
        <family val="2"/>
        <scheme val="minor"/>
      </rPr>
      <t>Back Buse around 1.70 to 1.80 and remove liability at 1.40.</t>
    </r>
  </si>
  <si>
    <r>
      <t xml:space="preserve">1st meeting. Clay win %'s are better for Silva.
Strombachs has come through the qual rounds. Very little clay success in the last year. 
Silva reached a CH semi last week. CH q finals in Aug and July. 
</t>
    </r>
    <r>
      <rPr>
        <b/>
        <sz val="12"/>
        <color theme="1"/>
        <rFont val="Calibri"/>
        <family val="2"/>
        <scheme val="minor"/>
      </rPr>
      <t xml:space="preserve">Back Silva around 1.80 to 1.95 and remove liability at 1.40. </t>
    </r>
  </si>
  <si>
    <r>
      <t xml:space="preserve">1st meeting. Clay win %'s are even. 
Barrios reached a CH final in May. CH title in April. CH final in Jan. Ch final in Nov. 
Sanchis reached the q final last season. This year he has come through the qual rounds. CH q final in Aug. Most of his best results in the last year were in ITF's. 
12 month and 2025 CH stats favour Sanchis on serve. Recent performances are better for Sanchis. 
</t>
    </r>
    <r>
      <rPr>
        <b/>
        <sz val="12"/>
        <color theme="1"/>
        <rFont val="Calibri"/>
        <family val="2"/>
        <scheme val="minor"/>
      </rPr>
      <t>Lay barrios around 1.25 and remove liability at 1.50. Lay set 1 winner.</t>
    </r>
  </si>
  <si>
    <r>
      <t xml:space="preserve">Jover 3-1. Most recent Feb 2025, clay, Jover in 3. Montagud won on clay in 2022, 3 sets. Jover's other wins were on clay in 2021. Clay win %'s are better for Jover. 
Montagud lost in the qual rounds last year. This year he has come through the qual rounds. Almost all his clay matches in the last year were in ITF's. 
Jover reached a CH q final in May. Multiple CH 2nd rounds in the last 12 months. 
12 month CH stats are better for Montagud although most of his matches were in qual rounds. ITF stats also favour him on serve. Return stats are much better for Jover. Chance of 3 sets.
</t>
    </r>
    <r>
      <rPr>
        <b/>
        <sz val="12"/>
        <color theme="1"/>
        <rFont val="Calibri"/>
        <family val="2"/>
        <scheme val="minor"/>
      </rPr>
      <t>Back Jover around 2.20 to 2.30 and remove liability at 1.70.</t>
    </r>
  </si>
  <si>
    <r>
      <t xml:space="preserve">1st meeting. Clay win %'s are better for Taberner. 
Martinez has come through the qual rounds. He is inexperienced on clay.
Taberner lost in the 1st round last year. CH semi in Aug. Final in ATP Umag. CH title in June. 2nd round in Rome. CH semi in April. CH title in March. CH semi in Jan. 
</t>
    </r>
    <r>
      <rPr>
        <b/>
        <sz val="12"/>
        <color theme="1"/>
        <rFont val="Calibri"/>
        <family val="2"/>
        <scheme val="minor"/>
      </rPr>
      <t>Back Taberner around 1.70 or if he loses set 1.</t>
    </r>
  </si>
  <si>
    <r>
      <t xml:space="preserve">Ouden 1-0 (Jan 2025, clay, 2 sets). Clay win %'s are better for Ouden. 
Ouden lost in the 1st round as qualifier last year. CH title last week. CH final in Aug. CH finals in May and June. Ch final in March. 
Kellovsky has come through the qual rounds. His best results are in ITF's. 
</t>
    </r>
    <r>
      <rPr>
        <b/>
        <sz val="12"/>
        <color theme="1"/>
        <rFont val="Calibri"/>
        <family val="2"/>
        <scheme val="minor"/>
      </rPr>
      <t>Back Ouden if he loses set 1.</t>
    </r>
  </si>
  <si>
    <r>
      <t xml:space="preserve">1st meeting. Clay win %'s are even. 
Rincon reached a CH q final in June and May. 
Carreno Busta reached a CH q final in June. 2nd round of the French Open. 2nd round in Marrakech. 
If Carreno Busta is interested in the tournament and isn't just there for the loser's cheque, he should win in 2 sets.
</t>
    </r>
    <r>
      <rPr>
        <b/>
        <sz val="12"/>
        <color theme="1"/>
        <rFont val="Calibri"/>
        <family val="2"/>
        <scheme val="minor"/>
      </rPr>
      <t xml:space="preserve">Back Carreno Busta around 1.90 to 2.10 and remove liability at 1.55. </t>
    </r>
  </si>
  <si>
    <r>
      <t xml:space="preserve">1st meeting.  Clay win %'s are a little better for Forejtek.
Forejtek has come through the qual rounds. His best results in the last 12 months were in ITF's.
Giustino reached a CH q final in June. CH q final in Sep 2024.
12 month CH stats are stronger for Forejtek. ITF stats favour him on serve. 
</t>
    </r>
    <r>
      <rPr>
        <b/>
        <sz val="12"/>
        <color theme="1"/>
        <rFont val="Calibri"/>
        <family val="2"/>
        <scheme val="minor"/>
      </rPr>
      <t>Back Forejtek around 2.20 to 2.30 and remove liability at 1.70. Chance of 3 sets.</t>
    </r>
  </si>
  <si>
    <r>
      <t xml:space="preserve">1st meeting. Clay win %'s are better for Gaubas.
Ramos reached the q final last year. CH q final in Nov. CH semi in Oct. 
Gaubas lost in the 1st round last season. 2 CH q finals in Aug. 3rd round in Rome. CH title and final in April. 
2025 CH stats are stronger for Gaubas. 
</t>
    </r>
    <r>
      <rPr>
        <b/>
        <sz val="12"/>
        <color theme="1"/>
        <rFont val="Calibri"/>
        <family val="2"/>
        <scheme val="minor"/>
      </rPr>
      <t>Back Gaubas around 1.85 to 1.95 and remove liability at 1.45.</t>
    </r>
  </si>
  <si>
    <t>Alcaraz in 4</t>
  </si>
  <si>
    <r>
      <t xml:space="preserve">Alcaraz 2-1. Most recent June 2025, grass, Alcaraz in 3. Lehecka won on hard in Feb. 2025, 3 sets. Alcaraz won on grass in June 2023, 2 sets. Hard win %'s are better for Alcaraz. 
Lehecka reached the 3rd round last year. 4 sets win over Coric in the 1st round. 4 sets win over Etcheverry in the 2nd round. 3 sets win over Collignon in the 3rd round. 4 sets win over Mannarino in the 4th round. 4th Round in Toronto 2025, Semi finals in Doha 2025, 4th Round at the Australian Open 2025, Title in Brisbane 2025, Quarter finals in Beijing 2024.
Alcaraz reached the 2nd round last season. 3 close sets win over Opelka in the 1st round. Easy win over Bellucci in the 2nd round. 3 sets win over Darderi in the 3rd round. 3 sets win in the 4th round over Rinderknech. Title in Cincinnati. Semi finals in Indian Wells 2025, Quarter finals in Doha 2025, Quarter finals at the Australian Open 2025, Quarter finals in Shanghai 2024, Title in Beijing 2024.
12 month and 2025 stats are stronger for Alcaraz. 
</t>
    </r>
    <r>
      <rPr>
        <b/>
        <sz val="12"/>
        <color theme="1"/>
        <rFont val="Calibri"/>
        <family val="2"/>
        <scheme val="minor"/>
      </rPr>
      <t xml:space="preserve">Lay Alcaraz and remove liability at 1.20. back Alcaraz if he goes a set and a break behind. </t>
    </r>
  </si>
  <si>
    <t>Djokovic in 5</t>
  </si>
  <si>
    <r>
      <t xml:space="preserve">Djokovic 10-0. He won their last 4 on hard. Fritz won 1 sets in those 4 matches. He took Djokovic to 5 sets in 2021. All fritz' sets were won at the Aus Open.
Djokovic reached the 3rd round last year. 3 sets win over Tien in the 1st round. 4 sets win over Svajda in the 2nd round. 4 sets win over Norrie in the 3rd round. Easy win over Struff in the 4th round. Final in Miami 2025, Semi finals at the Australian Open 2025, Quarter finals in Brisbane 2025, Final in Shanghai 2024.
Fritz reached the final last season. Easy win in the 1st round. 4 sets win over Harris in the 2nd round. 4 sets win over Kym in the 3rd round. 3 sets win over Machac in the 4th round. 4th round in Cincinnati, Semi finals in Toronto 2025, Quarter finals in Washington 2025, Semi finals in Miami 2025, 4th Round in Indian Wells 2025, 3rd Round at the Australian Open 2025, Semi finals in Shanghai 2024.
12 month stats are better for Djokovic on serve. 2025 stats favour Fritz on serve. 4 or 5 sets.
</t>
    </r>
    <r>
      <rPr>
        <b/>
        <sz val="12"/>
        <color theme="1"/>
        <rFont val="Calibri"/>
        <family val="2"/>
        <scheme val="minor"/>
      </rPr>
      <t>Back Djokovic around 2.20 to 2.30 and remove liability at 1.70. Lay set 1 winner.</t>
    </r>
  </si>
  <si>
    <r>
      <t xml:space="preserve">Krejcikova 2-1. Most recent Nov 2024, indoors, Krejcikova in 2. She won on hard in Feb 2023, 3 sets. Pegula won on hard in Jan 2023, 2 sets. Hard win %'s are better for Pegula. 
Pegula reached the final last year. Easy win in the 1st round. Easy win over Blinkova in the 2nd round. 2 sets win over Azarenka in the 3rd round. Easy win over Li in the 4th round. Final in Miami 2025, 4th Round in Indian Wells 2025, Title in Austin 2025, Quarter finals in Doha 2025, 3rd Round at the Australian Open 2025, Final in Adelaide 2025, 4th Round in Beijing 2024.
Krejcikova reached the 2nd round last year. Easy win over Mboko in the 1st round as underdog. Another easy win over Uchijima in the 2nd round. 3 sets win over Navarro in the 3rd round. 3 sets win over Townsend in the 4th round. 4th round in Cincinnati. 
12 month and 2025 stats are stronger for Pegula. 
Krejcikova saved 4 match points in the last round. 
Stats for the tournament are better for Pegula.
</t>
    </r>
    <r>
      <rPr>
        <b/>
        <sz val="12"/>
        <color theme="1"/>
        <rFont val="Calibri"/>
        <family val="2"/>
        <scheme val="minor"/>
      </rPr>
      <t>Back Pegula round 1.90 to 2.10 and remove liability at 1.55. Fair chance of 3 sets.</t>
    </r>
  </si>
  <si>
    <r>
      <t xml:space="preserve">Sabalenka 5-4. Most recent Aug 2025, hard, 2 sets. Vondrousova won on grass in June 2025, 2 sets. She won on clay in Apr 2024, 3 sets. Sabalenka won their last 4 on hard. Hard win %'s are better for Sabalenka. 
Sabalenka won the title last year. 2 sets win over Masarova in the 1st round. 2 sets win over Polina Kudermetova in the 2nd round. 2 sets win over Fernandez in the 3rd round. Easy win over Bucsa in the 4th round. Title in Miami 2025, Final in Indian Wells 2025, Title in Brisbane 2025, Title in Wuhan 2024, Quarter finals in Beijing 2024.
Vondrousova had a 2 close sets win over Selekhmeteva in the 1st round. 2 sets win over Kessler in the 2nd round. 2 sets win over Paolini in the 3rd round. 3 sets win over Rybakina in the 4th round as underdog. She reached 2nd rounds in Cincinnati, Montreal and Dubai. Quarter finals in Abu Dhabi 2025.
12 month and 2025 stats are stronger for Sabalenka. Stats for the tournament favour her on serve. 
</t>
    </r>
    <r>
      <rPr>
        <b/>
        <sz val="12"/>
        <color theme="1"/>
        <rFont val="Calibri"/>
        <family val="2"/>
        <scheme val="minor"/>
      </rPr>
      <t>Lay Sabalenka around 1.25 and remove liability at 1.50. Back Sabalenka around 1.80 to 1.95 and remove liability at 1.40.</t>
    </r>
  </si>
  <si>
    <r>
      <t xml:space="preserve">1st meeting. Hard win %'s are better for Smith.
Rogers plays mostly ITF's. She won 2 of her 12 matches on hard in 2025. 
Smith plays mostly ITF's. ITF final in Oct. 
ITF stats in 2025 favour Smith.
</t>
    </r>
    <r>
      <rPr>
        <b/>
        <sz val="12"/>
        <color theme="1"/>
        <rFont val="Calibri"/>
        <family val="2"/>
        <scheme val="minor"/>
      </rPr>
      <t xml:space="preserve">Lay Rogers around 1.50 and remove liability at 1.95. </t>
    </r>
  </si>
  <si>
    <r>
      <t xml:space="preserve">1st meeting. Hard win %'s are better for Inglis. 
Inglis reached a CH q final in March. Most of her best results were in ITF's. 
Lepchenko came through the qual round. 2nd round in Merida. CH q final in Oct. 
12 month WTA stats and CH stats favour Inglis. 
</t>
    </r>
    <r>
      <rPr>
        <b/>
        <sz val="12"/>
        <color theme="1"/>
        <rFont val="Calibri"/>
        <family val="2"/>
        <scheme val="minor"/>
      </rPr>
      <t>Back Inglis around 2.20 to 2.30 and remove liability at 1.70.</t>
    </r>
  </si>
  <si>
    <r>
      <t xml:space="preserve">Arango 3-2. Most recent Aug 2024, hard, Stefanini in 3. Arango won on clay in May 2024, 2 sets. She won indoors in Feb 2024, Stefanini retired. Stefanini won on hard in Sep 2022, 2 sets. Hard win %'s favour Arango. 
Stefanini reached the 2nd round last year. 2nd round in Prague as lucky loser. 2nd round in Merida. 2nd round in WTA Guadalajara. 
Arango reached the semis last season. Final in Merida. CH title in Feb. 
</t>
    </r>
    <r>
      <rPr>
        <b/>
        <sz val="12"/>
        <color theme="1"/>
        <rFont val="Calibri"/>
        <family val="2"/>
        <scheme val="minor"/>
      </rPr>
      <t>Back Arango around 2.20 to 2.30 and remove liability at 1.70. 3 sets.</t>
    </r>
  </si>
  <si>
    <r>
      <t xml:space="preserve">Rakhimova 1-0 (Jan 2022, hard, 3 sets). Hard win %'s favour Kasintseva. 
Rakhimova won the title last year. 2nd round of the US Open. 2nd rounds in Monterrey and Montreal. Quarter final in Jiujiang. 
Kasintseva reached a CH semi in Aug. Her other best results were in ITF's. 
12 month WTA stats favour Kasintseva though most of her matches were in qual rounds. 12 month CH stats are stronger for Rakhimova. Chance of 3 sets.
</t>
    </r>
    <r>
      <rPr>
        <b/>
        <sz val="12"/>
        <color theme="1"/>
        <rFont val="Calibri"/>
        <family val="2"/>
        <scheme val="minor"/>
      </rPr>
      <t xml:space="preserve">Back Rakhimova around 2.20 to 2.30 and remove liability at 1.70. </t>
    </r>
  </si>
  <si>
    <r>
      <t xml:space="preserve">1st meeting. 12 month hard win %'s are even. Pridankina leads in 2025.
Pridankina reached the 2nd round in Jiujiang. 
Stakusic lost in the 1st round last season. Ch q final in March. 2nd round in Merida. CH title in Oct. Q finals in WTA Guadalajara. 
12 month WTA stats favour Pridankina. 12 month CH stats favour Stakusic. 
</t>
    </r>
    <r>
      <rPr>
        <b/>
        <sz val="12"/>
        <color theme="1"/>
        <rFont val="Calibri"/>
        <family val="2"/>
        <scheme val="minor"/>
      </rPr>
      <t>Lay Stakusic around 1.65 and remove liability at 2.10. Chance of 3 sets.</t>
    </r>
  </si>
  <si>
    <r>
      <t xml:space="preserve">Eala 3-0. Most recent Jan 2025, hard, 2 sets. She won on hard in Jan 2025, 2 sets. 3 sets win on hard in 2023. Hard win %'s are better for Eala. 
Hartono reached the Semi final in Hua Hin in Sep 2024. 
Eala reached the 2nd round last season. 2nd round of the US Open. Semi finals in Miami. CH semi in Jan. 
12 month WTA stats favour Hartono. 12 month CH stats favour Eala. 
</t>
    </r>
    <r>
      <rPr>
        <b/>
        <sz val="12"/>
        <color theme="1"/>
        <rFont val="Calibri"/>
        <family val="2"/>
        <scheme val="minor"/>
      </rPr>
      <t>Back Eala around 1.70 or if she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</si>
</sst>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rgb="FFFFCC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3">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20" fontId="10" fillId="0" borderId="0" xfId="0" applyNumberFormat="1" applyFont="1" applyAlignment="1">
      <alignment horizontal="center" vertical="center" wrapText="1"/>
    </xf>
    <xf numFmtId="0" fontId="1" fillId="0" borderId="0" xfId="6" applyAlignment="1">
      <alignment horizontal="left"/>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8" borderId="2" xfId="6" applyFill="1" applyBorder="1" applyAlignment="1">
      <alignment horizontal="center" vertical="top"/>
    </xf>
    <xf numFmtId="0" fontId="1" fillId="8" borderId="1" xfId="6" applyFill="1" applyBorder="1" applyAlignment="1">
      <alignment horizontal="center" vertical="top"/>
    </xf>
    <xf numFmtId="0" fontId="1" fillId="0" borderId="0" xfId="0" applyFont="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69226D8-FB9B-40F7-988B-B97D3B5DA089}"/>
  </cellStyles>
  <dxfs count="0"/>
  <tableStyles count="0" defaultTableStyle="TableStyleMedium2" defaultPivotStyle="PivotStyleLight16"/>
  <colors>
    <mruColors>
      <color rgb="FFFFCC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B1" workbookViewId="0">
      <selection activeCell="F3" sqref="F3"/>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4" t="s">
        <v>58</v>
      </c>
      <c r="C7" s="34" t="s">
        <v>59</v>
      </c>
      <c r="D7" s="35">
        <v>0.22239999999999999</v>
      </c>
      <c r="E7" s="36" t="s">
        <v>116</v>
      </c>
      <c r="F7" s="34">
        <v>21</v>
      </c>
      <c r="G7" s="34">
        <v>20</v>
      </c>
      <c r="H7" s="34">
        <v>12.170000076293945</v>
      </c>
      <c r="I7" s="24"/>
      <c r="J7" s="24"/>
      <c r="K7" s="42">
        <v>0.75</v>
      </c>
      <c r="L7" s="22"/>
      <c r="M7" s="28"/>
      <c r="N7" s="31"/>
      <c r="O7" s="22" t="str">
        <f>IF(N7="x", C7 &amp; IF(F7="x", " in 2", " in 3"), "")</f>
        <v/>
      </c>
    </row>
    <row r="8" spans="1:15" ht="327.60000000000002" x14ac:dyDescent="0.3">
      <c r="A8" s="37"/>
      <c r="B8" s="46" t="s">
        <v>60</v>
      </c>
      <c r="C8" s="37" t="s">
        <v>61</v>
      </c>
      <c r="D8" s="38">
        <v>0.77759999999999996</v>
      </c>
      <c r="E8" s="39"/>
      <c r="F8" s="37">
        <v>2</v>
      </c>
      <c r="G8" s="37">
        <v>3</v>
      </c>
      <c r="H8" s="37">
        <v>1.062999963760376</v>
      </c>
      <c r="I8" s="24">
        <v>1.08</v>
      </c>
      <c r="J8" s="24">
        <v>1.1499999999999999</v>
      </c>
      <c r="K8" s="51" t="s">
        <v>129</v>
      </c>
      <c r="L8" s="22">
        <v>8</v>
      </c>
      <c r="M8" s="50" t="s">
        <v>116</v>
      </c>
      <c r="N8" s="52" t="s">
        <v>128</v>
      </c>
      <c r="O8" s="22" t="str">
        <f>IF(N8="x", C8 &amp; IF(F8="x", " in 2", " in 3"), "")</f>
        <v/>
      </c>
    </row>
    <row r="9" spans="1:15" x14ac:dyDescent="0.3">
      <c r="A9" s="34">
        <v>2</v>
      </c>
      <c r="B9" s="44" t="s">
        <v>54</v>
      </c>
      <c r="C9" s="34" t="s">
        <v>55</v>
      </c>
      <c r="D9" s="35">
        <v>1</v>
      </c>
      <c r="E9" s="36"/>
      <c r="F9" s="34">
        <v>7</v>
      </c>
      <c r="G9" s="34">
        <v>8</v>
      </c>
      <c r="H9" s="34">
        <v>1.5049999952316284</v>
      </c>
      <c r="I9" s="24">
        <v>1.71</v>
      </c>
      <c r="J9" s="24">
        <v>1.7</v>
      </c>
      <c r="K9" s="13"/>
      <c r="L9" s="22"/>
      <c r="M9" s="50" t="s">
        <v>116</v>
      </c>
      <c r="N9" s="31"/>
    </row>
    <row r="10" spans="1:15" ht="327.60000000000002" x14ac:dyDescent="0.3">
      <c r="A10" s="37"/>
      <c r="B10" s="45" t="s">
        <v>56</v>
      </c>
      <c r="C10" s="37" t="s">
        <v>57</v>
      </c>
      <c r="D10" s="38">
        <v>0</v>
      </c>
      <c r="E10" s="39" t="s">
        <v>116</v>
      </c>
      <c r="F10" s="37">
        <v>4</v>
      </c>
      <c r="G10" s="37">
        <v>4</v>
      </c>
      <c r="H10" s="37">
        <v>2.75</v>
      </c>
      <c r="I10" s="24"/>
      <c r="J10" s="24"/>
      <c r="K10" s="51" t="s">
        <v>131</v>
      </c>
      <c r="L10" s="22">
        <v>7</v>
      </c>
      <c r="M10" s="28"/>
      <c r="N10" s="52" t="s">
        <v>130</v>
      </c>
    </row>
    <row r="11" spans="1:15"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5" x14ac:dyDescent="0.3">
      <c r="A12" s="22"/>
      <c r="B12" s="22"/>
      <c r="C12" s="22"/>
      <c r="D12" s="22"/>
      <c r="E12" s="23"/>
      <c r="F12" s="22"/>
      <c r="G12" s="22"/>
      <c r="H12" s="22"/>
      <c r="I12" s="24"/>
      <c r="J12" s="24"/>
      <c r="K12" s="13"/>
      <c r="L12" s="22"/>
      <c r="M12" s="28"/>
      <c r="N12" s="31" t="str" cm="1">
        <f t="array" aca="1" ref="N12" ca="1">IF(INDIRECT("M" &amp; ROW())="x", INDIRECT("B" &amp; ROW()) &amp; IF(INDIRECT("E" &amp; ROW())="x", " in 2", " in 3"), "")</f>
        <v/>
      </c>
    </row>
    <row r="13" spans="1:15" x14ac:dyDescent="0.3">
      <c r="A13" s="40" t="s">
        <v>62</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5"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5" x14ac:dyDescent="0.3">
      <c r="A15" s="34">
        <v>1</v>
      </c>
      <c r="B15" s="48" t="s">
        <v>75</v>
      </c>
      <c r="C15" s="34" t="s">
        <v>76</v>
      </c>
      <c r="D15" s="35">
        <v>0.57940000000000003</v>
      </c>
      <c r="E15" s="36" t="s">
        <v>116</v>
      </c>
      <c r="F15" s="34">
        <v>205</v>
      </c>
      <c r="G15" s="34">
        <v>122</v>
      </c>
      <c r="H15" s="34">
        <v>1.5989999771118164</v>
      </c>
      <c r="I15" s="24">
        <v>1.78</v>
      </c>
      <c r="J15" s="24">
        <v>1.7</v>
      </c>
      <c r="K15" s="42">
        <v>0.41666666666666669</v>
      </c>
      <c r="L15" s="22"/>
      <c r="M15" s="50" t="s">
        <v>116</v>
      </c>
      <c r="N15" s="31" t="str" cm="1">
        <f t="array" aca="1" ref="N15" ca="1">IF(INDIRECT("M" &amp; ROW())="x", INDIRECT("B" &amp; ROW()) &amp; IF(INDIRECT("E" &amp; ROW())="x", " in 2", " in 3"), "")</f>
        <v>Gonzalo Bueno in 2</v>
      </c>
    </row>
    <row r="16" spans="1:15" ht="124.8" x14ac:dyDescent="0.3">
      <c r="A16" s="37"/>
      <c r="B16" s="49" t="s">
        <v>77</v>
      </c>
      <c r="C16" s="37" t="s">
        <v>61</v>
      </c>
      <c r="D16" s="38">
        <v>0.42059999999999997</v>
      </c>
      <c r="E16" s="39"/>
      <c r="F16" s="37">
        <v>405</v>
      </c>
      <c r="G16" s="37">
        <v>142</v>
      </c>
      <c r="H16" s="37">
        <v>2.369999885559082</v>
      </c>
      <c r="I16" s="24"/>
      <c r="J16" s="24"/>
      <c r="K16" s="51" t="s">
        <v>117</v>
      </c>
      <c r="L16" s="22">
        <v>7</v>
      </c>
      <c r="M16" s="22"/>
      <c r="N16" s="31" t="str" cm="1">
        <f t="array" aca="1" ref="N16" ca="1">IF(INDIRECT("M" &amp; ROW())="x", INDIRECT("B" &amp; ROW()) &amp; IF(INDIRECT("E" &amp; ROW())="x", " in 2", " in 3"), "")</f>
        <v/>
      </c>
    </row>
    <row r="17" spans="1:14" x14ac:dyDescent="0.3">
      <c r="A17" s="34">
        <v>2</v>
      </c>
      <c r="B17" s="48" t="s">
        <v>63</v>
      </c>
      <c r="C17" s="34" t="s">
        <v>61</v>
      </c>
      <c r="D17" s="35">
        <v>0.39439999999999997</v>
      </c>
      <c r="E17" s="36" t="s">
        <v>116</v>
      </c>
      <c r="F17" s="34">
        <v>253</v>
      </c>
      <c r="G17" s="34">
        <v>117</v>
      </c>
      <c r="H17" s="34">
        <v>2.9000000953674316</v>
      </c>
      <c r="I17" s="24"/>
      <c r="J17" s="24"/>
      <c r="K17" s="13"/>
      <c r="L17" s="22"/>
      <c r="M17" s="22"/>
      <c r="N17" s="31" t="str" cm="1">
        <f t="array" aca="1" ref="N17" ca="1">IF(INDIRECT("M" &amp; ROW())="x", INDIRECT("B" &amp; ROW()) &amp; IF(INDIRECT("E" &amp; ROW())="x", " in 2", " in 3"), "")</f>
        <v/>
      </c>
    </row>
    <row r="18" spans="1:14" ht="171.6" x14ac:dyDescent="0.3">
      <c r="A18" s="37"/>
      <c r="B18" s="46" t="s">
        <v>64</v>
      </c>
      <c r="C18" s="37" t="s">
        <v>65</v>
      </c>
      <c r="D18" s="38">
        <v>0.60560000000000003</v>
      </c>
      <c r="E18" s="39"/>
      <c r="F18" s="37">
        <v>167</v>
      </c>
      <c r="G18" s="37">
        <v>96</v>
      </c>
      <c r="H18" s="37">
        <v>1.4240000247955322</v>
      </c>
      <c r="I18" s="24">
        <v>1.57</v>
      </c>
      <c r="J18" s="24">
        <v>1.8</v>
      </c>
      <c r="K18" s="51" t="s">
        <v>118</v>
      </c>
      <c r="L18" s="22">
        <v>6</v>
      </c>
      <c r="M18" s="50" t="s">
        <v>116</v>
      </c>
      <c r="N18" s="31" t="str" cm="1">
        <f t="array" aca="1" ref="N18" ca="1">IF(INDIRECT("M" &amp; ROW())="x", INDIRECT("B" &amp; ROW()) &amp; IF(INDIRECT("E" &amp; ROW())="x", " in 2", " in 3"), "")</f>
        <v>Henrique Rocha in 3</v>
      </c>
    </row>
    <row r="19" spans="1:14" x14ac:dyDescent="0.3">
      <c r="A19" s="34">
        <v>3</v>
      </c>
      <c r="B19" s="47" t="s">
        <v>85</v>
      </c>
      <c r="C19" s="34" t="s">
        <v>76</v>
      </c>
      <c r="D19" s="35">
        <v>0.84019999999999995</v>
      </c>
      <c r="E19" s="36" t="s">
        <v>116</v>
      </c>
      <c r="F19" s="34">
        <v>135</v>
      </c>
      <c r="G19" s="34">
        <v>105</v>
      </c>
      <c r="H19" s="34">
        <v>1.184999942779541</v>
      </c>
      <c r="I19" s="24">
        <v>1.2</v>
      </c>
      <c r="J19" s="24">
        <v>1.3</v>
      </c>
      <c r="K19" s="13"/>
      <c r="L19" s="22"/>
      <c r="M19" s="50" t="s">
        <v>116</v>
      </c>
      <c r="N19" s="31" t="str" cm="1">
        <f t="array" aca="1" ref="N19" ca="1">IF(INDIRECT("M" &amp; ROW())="x", INDIRECT("B" &amp; ROW()) &amp; IF(INDIRECT("E" &amp; ROW())="x", " in 2", " in 3"), "")</f>
        <v>Ignacio Buse in 2</v>
      </c>
    </row>
    <row r="20" spans="1:14" ht="124.8" x14ac:dyDescent="0.3">
      <c r="A20" s="37"/>
      <c r="B20" s="49" t="s">
        <v>86</v>
      </c>
      <c r="C20" s="37" t="s">
        <v>61</v>
      </c>
      <c r="D20" s="38">
        <v>0.1598</v>
      </c>
      <c r="E20" s="39"/>
      <c r="F20" s="37">
        <v>410</v>
      </c>
      <c r="G20" s="37">
        <v>179</v>
      </c>
      <c r="H20" s="37">
        <v>4.9200000762939453</v>
      </c>
      <c r="I20" s="24"/>
      <c r="J20" s="24"/>
      <c r="K20" s="51" t="s">
        <v>119</v>
      </c>
      <c r="L20" s="22">
        <v>7.5</v>
      </c>
      <c r="M20" s="22"/>
      <c r="N20" s="31" t="str" cm="1">
        <f t="array" aca="1" ref="N20" ca="1">IF(INDIRECT("M" &amp; ROW())="x", INDIRECT("B" &amp; ROW()) &amp; IF(INDIRECT("E" &amp; ROW())="x", " in 2", " in 3"), "")</f>
        <v/>
      </c>
    </row>
    <row r="21" spans="1:14" x14ac:dyDescent="0.3">
      <c r="A21" s="34">
        <v>4</v>
      </c>
      <c r="B21" s="48" t="s">
        <v>72</v>
      </c>
      <c r="C21" s="34" t="s">
        <v>73</v>
      </c>
      <c r="D21" s="35">
        <v>0.35299999999999998</v>
      </c>
      <c r="E21" s="36"/>
      <c r="F21" s="34">
        <v>337</v>
      </c>
      <c r="G21" s="34">
        <v>453</v>
      </c>
      <c r="H21" s="34">
        <v>3.6099998950958252</v>
      </c>
      <c r="I21" s="24"/>
      <c r="J21" s="24"/>
      <c r="K21" s="13"/>
      <c r="L21" s="22"/>
      <c r="M21" s="22"/>
      <c r="N21" s="31" t="str" cm="1">
        <f t="array" aca="1" ref="N21" ca="1">IF(INDIRECT("M" &amp; ROW())="x", INDIRECT("B" &amp; ROW()) &amp; IF(INDIRECT("E" &amp; ROW())="x", " in 2", " in 3"), "")</f>
        <v/>
      </c>
    </row>
    <row r="22" spans="1:14" ht="124.8" x14ac:dyDescent="0.3">
      <c r="A22" s="37"/>
      <c r="B22" s="46" t="s">
        <v>74</v>
      </c>
      <c r="C22" s="37" t="s">
        <v>65</v>
      </c>
      <c r="D22" s="38">
        <v>0.64700000000000002</v>
      </c>
      <c r="E22" s="39" t="s">
        <v>116</v>
      </c>
      <c r="F22" s="37">
        <v>255</v>
      </c>
      <c r="G22" s="37">
        <v>413</v>
      </c>
      <c r="H22" s="37">
        <v>1.2970000505447388</v>
      </c>
      <c r="I22" s="24">
        <v>1.35</v>
      </c>
      <c r="J22" s="24">
        <v>1.4</v>
      </c>
      <c r="K22" s="51" t="s">
        <v>120</v>
      </c>
      <c r="L22" s="22">
        <v>7</v>
      </c>
      <c r="M22" s="50" t="s">
        <v>116</v>
      </c>
      <c r="N22" s="31" t="str" cm="1">
        <f t="array" aca="1" ref="N22" ca="1">IF(INDIRECT("M" &amp; ROW())="x", INDIRECT("B" &amp; ROW()) &amp; IF(INDIRECT("E" &amp; ROW())="x", " in 2", " in 3"), "")</f>
        <v>Frederico Ferreira Silva in 2</v>
      </c>
    </row>
    <row r="23" spans="1:14" x14ac:dyDescent="0.3">
      <c r="A23" s="34">
        <v>5</v>
      </c>
      <c r="B23" s="47" t="s">
        <v>80</v>
      </c>
      <c r="C23" s="34" t="s">
        <v>81</v>
      </c>
      <c r="D23" s="35">
        <v>0.46660000000000001</v>
      </c>
      <c r="E23" s="36" t="s">
        <v>116</v>
      </c>
      <c r="F23" s="34">
        <v>134</v>
      </c>
      <c r="G23" s="34">
        <v>63</v>
      </c>
      <c r="H23" s="34">
        <v>1.3459999561309814</v>
      </c>
      <c r="I23" s="24">
        <v>1.4</v>
      </c>
      <c r="J23" s="24">
        <v>1.85</v>
      </c>
      <c r="K23" s="13"/>
      <c r="L23" s="22"/>
      <c r="M23" s="22"/>
      <c r="N23" s="31" t="str" cm="1">
        <f t="array" aca="1" ref="N23" ca="1">IF(INDIRECT("M" &amp; ROW())="x", INDIRECT("B" &amp; ROW()) &amp; IF(INDIRECT("E" &amp; ROW())="x", " in 2", " in 3"), "")</f>
        <v/>
      </c>
    </row>
    <row r="24" spans="1:14" ht="187.2" x14ac:dyDescent="0.3">
      <c r="A24" s="37"/>
      <c r="B24" s="49" t="s">
        <v>82</v>
      </c>
      <c r="C24" s="37" t="s">
        <v>61</v>
      </c>
      <c r="D24" s="38">
        <v>0.53339999999999999</v>
      </c>
      <c r="E24" s="39"/>
      <c r="F24" s="37">
        <v>443</v>
      </c>
      <c r="G24" s="37">
        <v>275</v>
      </c>
      <c r="H24" s="37">
        <v>3.2799999713897705</v>
      </c>
      <c r="I24" s="24"/>
      <c r="J24" s="24"/>
      <c r="K24" s="51" t="s">
        <v>121</v>
      </c>
      <c r="L24" s="22">
        <v>6</v>
      </c>
      <c r="M24" s="50" t="s">
        <v>116</v>
      </c>
      <c r="N24" s="31" t="str" cm="1">
        <f t="array" aca="1" ref="N24" ca="1">IF(INDIRECT("M" &amp; ROW())="x", INDIRECT("B" &amp; ROW()) &amp; IF(INDIRECT("E" &amp; ROW())="x", " in 2", " in 3"), "")</f>
        <v>David Jorda Sanchis in 3</v>
      </c>
    </row>
    <row r="25" spans="1:14" x14ac:dyDescent="0.3">
      <c r="A25" s="34">
        <v>6</v>
      </c>
      <c r="B25" s="48" t="s">
        <v>83</v>
      </c>
      <c r="C25" s="34" t="s">
        <v>61</v>
      </c>
      <c r="D25" s="35">
        <v>0.44529999999999997</v>
      </c>
      <c r="E25" s="36" t="s">
        <v>116</v>
      </c>
      <c r="F25" s="34">
        <v>645</v>
      </c>
      <c r="G25" s="34">
        <v>309</v>
      </c>
      <c r="H25" s="34">
        <v>2.190000057220459</v>
      </c>
      <c r="I25" s="24"/>
      <c r="J25" s="24"/>
      <c r="K25" s="13"/>
      <c r="L25" s="22"/>
      <c r="M25" s="22"/>
      <c r="N25" s="31" t="str" cm="1">
        <f t="array" aca="1" ref="N25" ca="1">IF(INDIRECT("M" &amp; ROW())="x", INDIRECT("B" &amp; ROW()) &amp; IF(INDIRECT("E" &amp; ROW())="x", " in 2", " in 3"), "")</f>
        <v/>
      </c>
    </row>
    <row r="26" spans="1:14" ht="218.4" x14ac:dyDescent="0.3">
      <c r="A26" s="37"/>
      <c r="B26" s="49" t="s">
        <v>84</v>
      </c>
      <c r="C26" s="37" t="s">
        <v>61</v>
      </c>
      <c r="D26" s="38">
        <v>0.55469999999999997</v>
      </c>
      <c r="E26" s="39"/>
      <c r="F26" s="37">
        <v>295</v>
      </c>
      <c r="G26" s="37">
        <v>135</v>
      </c>
      <c r="H26" s="37">
        <v>1.6940000057220459</v>
      </c>
      <c r="I26" s="24">
        <v>1.73</v>
      </c>
      <c r="J26" s="24">
        <v>1.75</v>
      </c>
      <c r="K26" s="51" t="s">
        <v>122</v>
      </c>
      <c r="L26" s="22">
        <v>7</v>
      </c>
      <c r="M26" s="50" t="s">
        <v>116</v>
      </c>
      <c r="N26" s="31" t="str" cm="1">
        <f t="array" aca="1" ref="N26" ca="1">IF(INDIRECT("M" &amp; ROW())="x", INDIRECT("B" &amp; ROW()) &amp; IF(INDIRECT("E" &amp; ROW())="x", " in 2", " in 3"), "")</f>
        <v>Carlos Sanchez Jover in 3</v>
      </c>
    </row>
    <row r="27" spans="1:14" x14ac:dyDescent="0.3">
      <c r="A27" s="34">
        <v>7</v>
      </c>
      <c r="B27" s="48" t="s">
        <v>90</v>
      </c>
      <c r="C27" s="34" t="s">
        <v>61</v>
      </c>
      <c r="D27" s="35">
        <v>0</v>
      </c>
      <c r="E27" s="36"/>
      <c r="F27" s="34">
        <v>589</v>
      </c>
      <c r="G27" s="34">
        <v>749</v>
      </c>
      <c r="H27" s="34">
        <v>5.5100002288818359</v>
      </c>
      <c r="I27" s="24"/>
      <c r="J27" s="24"/>
      <c r="K27" s="13"/>
      <c r="L27" s="22"/>
      <c r="M27" s="22"/>
      <c r="N27" s="31" t="str" cm="1">
        <f t="array" aca="1" ref="N27" ca="1">IF(INDIRECT("M" &amp; ROW())="x", INDIRECT("B" &amp; ROW()) &amp; IF(INDIRECT("E" &amp; ROW())="x", " in 2", " in 3"), "")</f>
        <v/>
      </c>
    </row>
    <row r="28" spans="1:14" ht="140.4" x14ac:dyDescent="0.3">
      <c r="A28" s="37"/>
      <c r="B28" s="46" t="s">
        <v>91</v>
      </c>
      <c r="C28" s="37" t="s">
        <v>61</v>
      </c>
      <c r="D28" s="38">
        <v>1</v>
      </c>
      <c r="E28" s="39" t="s">
        <v>116</v>
      </c>
      <c r="F28" s="37">
        <v>99</v>
      </c>
      <c r="G28" s="37">
        <v>76</v>
      </c>
      <c r="H28" s="37">
        <v>1.156000018119812</v>
      </c>
      <c r="I28" s="24">
        <v>1.1499999999999999</v>
      </c>
      <c r="J28" s="24">
        <v>1.25</v>
      </c>
      <c r="K28" s="51" t="s">
        <v>123</v>
      </c>
      <c r="L28" s="22">
        <v>7.5</v>
      </c>
      <c r="M28" s="50" t="s">
        <v>116</v>
      </c>
      <c r="N28" s="31" t="str" cm="1">
        <f t="array" aca="1" ref="N28" ca="1">IF(INDIRECT("M" &amp; ROW())="x", INDIRECT("B" &amp; ROW()) &amp; IF(INDIRECT("E" &amp; ROW())="x", " in 2", " in 3"), "")</f>
        <v>Carlos Taberner in 2</v>
      </c>
    </row>
    <row r="29" spans="1:14" x14ac:dyDescent="0.3">
      <c r="A29" s="34">
        <v>8</v>
      </c>
      <c r="B29" s="47" t="s">
        <v>87</v>
      </c>
      <c r="C29" s="34" t="s">
        <v>88</v>
      </c>
      <c r="D29" s="35">
        <v>0.99750000000000005</v>
      </c>
      <c r="E29" s="36" t="s">
        <v>116</v>
      </c>
      <c r="F29" s="34">
        <v>161</v>
      </c>
      <c r="G29" s="34">
        <v>181</v>
      </c>
      <c r="H29" s="34">
        <v>1.1200000047683716</v>
      </c>
      <c r="I29" s="24">
        <v>1.1499999999999999</v>
      </c>
      <c r="J29" s="24">
        <v>1.2</v>
      </c>
      <c r="K29" s="13"/>
      <c r="L29" s="22"/>
      <c r="M29" s="50" t="s">
        <v>116</v>
      </c>
      <c r="N29" s="31" t="str" cm="1">
        <f t="array" aca="1" ref="N29" ca="1">IF(INDIRECT("M" &amp; ROW())="x", INDIRECT("B" &amp; ROW()) &amp; IF(INDIRECT("E" &amp; ROW())="x", " in 2", " in 3"), "")</f>
        <v>Guy Den Ouden in 2</v>
      </c>
    </row>
    <row r="30" spans="1:14" ht="124.8" x14ac:dyDescent="0.3">
      <c r="A30" s="37"/>
      <c r="B30" s="49" t="s">
        <v>89</v>
      </c>
      <c r="C30" s="37" t="s">
        <v>59</v>
      </c>
      <c r="D30" s="38">
        <v>2.5000000000000001E-3</v>
      </c>
      <c r="E30" s="39"/>
      <c r="F30" s="37">
        <v>558</v>
      </c>
      <c r="G30" s="37">
        <v>325</v>
      </c>
      <c r="H30" s="37">
        <v>6.4600000381469727</v>
      </c>
      <c r="I30" s="24"/>
      <c r="J30" s="24"/>
      <c r="K30" s="51" t="s">
        <v>124</v>
      </c>
      <c r="L30" s="22">
        <v>7.5</v>
      </c>
      <c r="M30" s="22"/>
      <c r="N30" s="31" t="str" cm="1">
        <f t="array" aca="1" ref="N30" ca="1">IF(INDIRECT("M" &amp; ROW())="x", INDIRECT("B" &amp; ROW()) &amp; IF(INDIRECT("E" &amp; ROW())="x", " in 2", " in 3"), "")</f>
        <v/>
      </c>
    </row>
    <row r="31" spans="1:14" x14ac:dyDescent="0.3">
      <c r="A31" s="34">
        <v>9</v>
      </c>
      <c r="B31" s="48" t="s">
        <v>78</v>
      </c>
      <c r="C31" s="34" t="s">
        <v>61</v>
      </c>
      <c r="D31" s="35">
        <v>0.16470000000000001</v>
      </c>
      <c r="E31" s="36"/>
      <c r="F31" s="34">
        <v>287</v>
      </c>
      <c r="G31" s="34">
        <v>154</v>
      </c>
      <c r="H31" s="34">
        <v>3.0299999713897705</v>
      </c>
      <c r="I31" s="24"/>
      <c r="J31" s="24"/>
      <c r="K31" s="13"/>
      <c r="L31" s="22"/>
      <c r="M31" s="22"/>
      <c r="N31" s="31" t="str" cm="1">
        <f t="array" aca="1" ref="N31" ca="1">IF(INDIRECT("M" &amp; ROW())="x", INDIRECT("B" &amp; ROW()) &amp; IF(INDIRECT("E" &amp; ROW())="x", " in 2", " in 3"), "")</f>
        <v/>
      </c>
    </row>
    <row r="32" spans="1:14" ht="156" x14ac:dyDescent="0.3">
      <c r="A32" s="37"/>
      <c r="B32" s="46" t="s">
        <v>79</v>
      </c>
      <c r="C32" s="37" t="s">
        <v>61</v>
      </c>
      <c r="D32" s="38">
        <v>0.83530000000000004</v>
      </c>
      <c r="E32" s="39" t="s">
        <v>116</v>
      </c>
      <c r="F32" s="37">
        <v>137</v>
      </c>
      <c r="G32" s="37">
        <v>539</v>
      </c>
      <c r="H32" s="37">
        <v>1.3940000534057617</v>
      </c>
      <c r="I32" s="24">
        <v>1.46</v>
      </c>
      <c r="J32" s="24">
        <v>1.45</v>
      </c>
      <c r="K32" s="51" t="s">
        <v>125</v>
      </c>
      <c r="L32" s="22">
        <v>7</v>
      </c>
      <c r="M32" s="50" t="s">
        <v>116</v>
      </c>
      <c r="N32" s="31" t="str" cm="1">
        <f t="array" aca="1" ref="N32" ca="1">IF(INDIRECT("M" &amp; ROW())="x", INDIRECT("B" &amp; ROW()) &amp; IF(INDIRECT("E" &amp; ROW())="x", " in 2", " in 3"), "")</f>
        <v>Pablo Carreno-Busta in 2</v>
      </c>
    </row>
    <row r="33" spans="1:14" x14ac:dyDescent="0.3">
      <c r="A33" s="34">
        <v>10</v>
      </c>
      <c r="B33" s="47" t="s">
        <v>66</v>
      </c>
      <c r="C33" s="34" t="s">
        <v>59</v>
      </c>
      <c r="D33" s="35">
        <v>0.57140000000000002</v>
      </c>
      <c r="E33" s="36"/>
      <c r="F33" s="34">
        <v>473</v>
      </c>
      <c r="G33" s="34">
        <v>291</v>
      </c>
      <c r="H33" s="34">
        <v>1.7300000190734863</v>
      </c>
      <c r="I33" s="24">
        <v>1.63</v>
      </c>
      <c r="J33" s="24">
        <v>1.75</v>
      </c>
      <c r="K33" s="13"/>
      <c r="L33" s="22"/>
      <c r="M33" s="50" t="s">
        <v>116</v>
      </c>
      <c r="N33" s="31" t="str" cm="1">
        <f t="array" aca="1" ref="N33" ca="1">IF(INDIRECT("M" &amp; ROW())="x", INDIRECT("B" &amp; ROW()) &amp; IF(INDIRECT("E" &amp; ROW())="x", " in 2", " in 3"), "")</f>
        <v>Jonas Forejtek in 3</v>
      </c>
    </row>
    <row r="34" spans="1:14" ht="156" x14ac:dyDescent="0.3">
      <c r="A34" s="37"/>
      <c r="B34" s="49" t="s">
        <v>67</v>
      </c>
      <c r="C34" s="37" t="s">
        <v>68</v>
      </c>
      <c r="D34" s="38">
        <v>0.42859999999999998</v>
      </c>
      <c r="E34" s="39" t="s">
        <v>116</v>
      </c>
      <c r="F34" s="37">
        <v>296</v>
      </c>
      <c r="G34" s="37">
        <v>141</v>
      </c>
      <c r="H34" s="37">
        <v>2.130000114440918</v>
      </c>
      <c r="I34" s="24"/>
      <c r="J34" s="24"/>
      <c r="K34" s="51" t="s">
        <v>126</v>
      </c>
      <c r="L34" s="22">
        <v>7</v>
      </c>
      <c r="M34" s="22"/>
      <c r="N34" s="31" t="str" cm="1">
        <f t="array" aca="1" ref="N34" ca="1">IF(INDIRECT("M" &amp; ROW())="x", INDIRECT("B" &amp; ROW()) &amp; IF(INDIRECT("E" &amp; ROW())="x", " in 2", " in 3"), "")</f>
        <v/>
      </c>
    </row>
    <row r="35" spans="1:14" x14ac:dyDescent="0.3">
      <c r="A35" s="34">
        <v>11</v>
      </c>
      <c r="B35" s="48" t="s">
        <v>69</v>
      </c>
      <c r="C35" s="34" t="s">
        <v>61</v>
      </c>
      <c r="D35" s="35">
        <v>0.55030000000000001</v>
      </c>
      <c r="E35" s="36"/>
      <c r="F35" s="34">
        <v>290</v>
      </c>
      <c r="G35" s="34">
        <v>70</v>
      </c>
      <c r="H35" s="34">
        <v>3.0299999713897705</v>
      </c>
      <c r="I35" s="24"/>
      <c r="J35" s="24"/>
      <c r="K35" s="13"/>
      <c r="L35" s="22"/>
      <c r="M35" s="22"/>
      <c r="N35" s="31" t="str" cm="1">
        <f t="array" aca="1" ref="N35" ca="1">IF(INDIRECT("M" &amp; ROW())="x", INDIRECT("B" &amp; ROW()) &amp; IF(INDIRECT("E" &amp; ROW())="x", " in 2", " in 3"), "")</f>
        <v/>
      </c>
    </row>
    <row r="36" spans="1:14" ht="140.4" x14ac:dyDescent="0.3">
      <c r="A36" s="37"/>
      <c r="B36" s="46" t="s">
        <v>70</v>
      </c>
      <c r="C36" s="37" t="s">
        <v>71</v>
      </c>
      <c r="D36" s="38">
        <v>0.44969999999999999</v>
      </c>
      <c r="E36" s="39" t="s">
        <v>116</v>
      </c>
      <c r="F36" s="37">
        <v>160</v>
      </c>
      <c r="G36" s="37">
        <v>94</v>
      </c>
      <c r="H36" s="37">
        <v>1.3940000534057617</v>
      </c>
      <c r="I36" s="24">
        <v>1.4</v>
      </c>
      <c r="J36" s="24">
        <v>1.55</v>
      </c>
      <c r="K36" s="51" t="s">
        <v>127</v>
      </c>
      <c r="L36" s="22">
        <v>7</v>
      </c>
      <c r="M36" s="50" t="s">
        <v>116</v>
      </c>
      <c r="N36" s="31" t="str" cm="1">
        <f t="array" aca="1" ref="N36" ca="1">IF(INDIRECT("M" &amp; ROW())="x", INDIRECT("B" &amp; ROW()) &amp; IF(INDIRECT("E" &amp; ROW())="x", " in 2", " in 3"), "")</f>
        <v>Vilius Gaubas in 2</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5:H36">
    <sortCondition ref="A15:A36"/>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1"/>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7" t="s">
        <v>95</v>
      </c>
      <c r="C7" s="34" t="s">
        <v>57</v>
      </c>
      <c r="D7" s="35">
        <v>0.33150000000000002</v>
      </c>
      <c r="E7" s="34"/>
      <c r="F7" s="34">
        <v>4</v>
      </c>
      <c r="G7" s="34">
        <v>3</v>
      </c>
      <c r="H7" s="34">
        <v>1.4930000305175781</v>
      </c>
      <c r="I7" s="24">
        <v>1.42</v>
      </c>
      <c r="J7" s="24">
        <v>1.55</v>
      </c>
      <c r="K7" s="42">
        <v>0.6875</v>
      </c>
      <c r="L7" s="22"/>
      <c r="M7" s="50" t="s">
        <v>116</v>
      </c>
      <c r="N7" s="31" t="str" cm="1">
        <f t="array" aca="1" ref="N7" ca="1">IF(INDIRECT("M" &amp; ROW())="x", INDIRECT("B" &amp; ROW()) &amp; IF(INDIRECT("E" &amp; ROW())="x", " in 2", " in 3"), "")</f>
        <v>Jessica Pegula in 3</v>
      </c>
    </row>
    <row r="8" spans="1:14" ht="327.60000000000002" x14ac:dyDescent="0.3">
      <c r="A8" s="37"/>
      <c r="B8" s="45" t="s">
        <v>96</v>
      </c>
      <c r="C8" s="37" t="s">
        <v>59</v>
      </c>
      <c r="D8" s="38">
        <v>0.66849999999999998</v>
      </c>
      <c r="E8" s="37" t="s">
        <v>116</v>
      </c>
      <c r="F8" s="37">
        <v>62</v>
      </c>
      <c r="G8" s="37">
        <v>136</v>
      </c>
      <c r="H8" s="37">
        <v>2.7899999618530273</v>
      </c>
      <c r="I8" s="24"/>
      <c r="J8" s="24"/>
      <c r="K8" s="51" t="s">
        <v>132</v>
      </c>
      <c r="L8" s="22">
        <v>7.5</v>
      </c>
      <c r="M8" s="22"/>
      <c r="N8" s="31" t="str" cm="1">
        <f t="array" aca="1" ref="N8" ca="1">IF(INDIRECT("M" &amp; ROW())="x", INDIRECT("B" &amp; ROW()) &amp; IF(INDIRECT("E" &amp; ROW())="x", " in 2", " in 3"), "")</f>
        <v/>
      </c>
    </row>
    <row r="9" spans="1:14" x14ac:dyDescent="0.3">
      <c r="A9" s="34">
        <v>2</v>
      </c>
      <c r="B9" s="47" t="s">
        <v>92</v>
      </c>
      <c r="C9" s="34" t="s">
        <v>93</v>
      </c>
      <c r="D9" s="35">
        <v>0.80279999999999996</v>
      </c>
      <c r="E9" s="34" t="s">
        <v>116</v>
      </c>
      <c r="F9" s="34">
        <v>1</v>
      </c>
      <c r="G9" s="34">
        <v>1</v>
      </c>
      <c r="H9" s="34">
        <v>1.3569999933242798</v>
      </c>
      <c r="I9" s="24">
        <v>1.36</v>
      </c>
      <c r="J9" s="24">
        <v>1.4</v>
      </c>
      <c r="K9" s="13"/>
      <c r="L9" s="22"/>
      <c r="M9" s="50" t="s">
        <v>116</v>
      </c>
      <c r="N9" s="31" t="str" cm="1">
        <f t="array" aca="1" ref="N9" ca="1">IF(INDIRECT("M" &amp; ROW())="x", INDIRECT("B" &amp; ROW()) &amp; IF(INDIRECT("E" &amp; ROW())="x", " in 2", " in 3"), "")</f>
        <v>Aryna Sabalenka in 2</v>
      </c>
    </row>
    <row r="10" spans="1:14" ht="312" x14ac:dyDescent="0.3">
      <c r="A10" s="37"/>
      <c r="B10" s="45" t="s">
        <v>94</v>
      </c>
      <c r="C10" s="37" t="s">
        <v>59</v>
      </c>
      <c r="D10" s="38">
        <v>0.19719999999999999</v>
      </c>
      <c r="E10" s="37"/>
      <c r="F10" s="37">
        <v>60</v>
      </c>
      <c r="G10" s="37">
        <v>92</v>
      </c>
      <c r="H10" s="37">
        <v>3.4200000762939453</v>
      </c>
      <c r="I10" s="24"/>
      <c r="J10" s="24"/>
      <c r="K10" s="51" t="s">
        <v>133</v>
      </c>
      <c r="L10" s="22">
        <v>7.5</v>
      </c>
      <c r="M10" s="22"/>
      <c r="N10" s="31" t="str" cm="1">
        <f t="array" aca="1" ref="N10" ca="1">IF(INDIRECT("M" &amp; ROW())="x", INDIRECT("B" &amp; ROW()) &amp; IF(INDIRECT("E" &amp; ROW())="x", " in 2", " in 3"), "")</f>
        <v/>
      </c>
    </row>
    <row r="11" spans="1:14" x14ac:dyDescent="0.3">
      <c r="A11" s="22"/>
      <c r="B11" s="22"/>
      <c r="C11" s="22"/>
      <c r="D11" s="22"/>
      <c r="E11" s="23"/>
      <c r="F11" s="22"/>
      <c r="G11" s="22"/>
      <c r="H11" s="22"/>
      <c r="I11" s="24"/>
      <c r="J11" s="24"/>
      <c r="K11" s="13"/>
      <c r="L11" s="22"/>
      <c r="M11" s="22"/>
      <c r="N11" s="31" t="str" cm="1">
        <f t="array" aca="1" ref="N11" ca="1">IF(INDIRECT("M" &amp; ROW())="x", INDIRECT("B" &amp; ROW()) &amp; IF(INDIRECT("E" &amp; ROW())="x", " in 2", " in 3"), "")</f>
        <v/>
      </c>
    </row>
    <row r="12" spans="1:14" x14ac:dyDescent="0.3">
      <c r="A12" s="22"/>
      <c r="B12" s="22"/>
      <c r="C12" s="22"/>
      <c r="D12" s="22"/>
      <c r="E12" s="23"/>
      <c r="F12" s="22"/>
      <c r="G12" s="22"/>
      <c r="H12" s="22"/>
      <c r="I12" s="24"/>
      <c r="J12" s="24"/>
      <c r="K12" s="13"/>
      <c r="L12" s="22"/>
      <c r="M12" s="22"/>
      <c r="N12" s="31" t="str" cm="1">
        <f t="array" aca="1" ref="N12" ca="1">IF(INDIRECT("M" &amp; ROW())="x", INDIRECT("B" &amp; ROW()) &amp; IF(INDIRECT("E" &amp; ROW())="x", " in 2", " in 3"), "")</f>
        <v/>
      </c>
    </row>
    <row r="13" spans="1:14" x14ac:dyDescent="0.3">
      <c r="A13" s="40" t="s">
        <v>97</v>
      </c>
      <c r="B13" s="41"/>
      <c r="C13" s="41"/>
      <c r="D13" s="41"/>
      <c r="E13" s="41"/>
      <c r="F13" s="41"/>
      <c r="G13" s="41"/>
      <c r="H13" s="41"/>
      <c r="I13" s="24"/>
      <c r="J13" s="24"/>
      <c r="K13" s="13"/>
      <c r="L13" s="22"/>
      <c r="M13" s="22"/>
      <c r="N13" s="31" t="str" cm="1">
        <f t="array" aca="1" ref="N13" ca="1">IF(INDIRECT("M" &amp; ROW())="x", INDIRECT("B" &amp; ROW()) &amp; IF(INDIRECT("E" &amp; ROW())="x", " in 2", " in 3"), "")</f>
        <v/>
      </c>
    </row>
    <row r="14" spans="1:14" x14ac:dyDescent="0.3">
      <c r="A14" s="22"/>
      <c r="B14" s="22"/>
      <c r="C14" s="22"/>
      <c r="D14" s="14" t="s">
        <v>21</v>
      </c>
      <c r="E14" s="14" t="s">
        <v>22</v>
      </c>
      <c r="F14" s="14" t="s">
        <v>23</v>
      </c>
      <c r="G14" s="14" t="s">
        <v>24</v>
      </c>
      <c r="H14" s="15" t="s">
        <v>25</v>
      </c>
      <c r="I14" s="16" t="s">
        <v>26</v>
      </c>
      <c r="J14" s="16" t="s">
        <v>27</v>
      </c>
      <c r="K14" s="17" t="s">
        <v>28</v>
      </c>
      <c r="L14" s="25" t="s">
        <v>50</v>
      </c>
      <c r="M14" s="26"/>
      <c r="N14" s="30" t="s">
        <v>51</v>
      </c>
    </row>
    <row r="15" spans="1:14" x14ac:dyDescent="0.3">
      <c r="A15" s="34">
        <v>1</v>
      </c>
      <c r="B15" s="44" t="s">
        <v>102</v>
      </c>
      <c r="C15" s="34" t="s">
        <v>57</v>
      </c>
      <c r="D15" s="35">
        <v>0.4511</v>
      </c>
      <c r="E15" s="34"/>
      <c r="F15" s="34">
        <v>255</v>
      </c>
      <c r="G15" s="34">
        <v>359</v>
      </c>
      <c r="H15" s="34">
        <v>1.62</v>
      </c>
      <c r="I15" s="24">
        <v>1.78</v>
      </c>
      <c r="J15" s="24">
        <v>2.2000000000000002</v>
      </c>
      <c r="K15" s="42">
        <v>0.75</v>
      </c>
      <c r="L15" s="22"/>
      <c r="M15" s="22"/>
      <c r="N15" s="31" t="str" cm="1">
        <f t="array" aca="1" ref="N15" ca="1">IF(INDIRECT("M" &amp; ROW())="x", INDIRECT("B" &amp; ROW()) &amp; IF(INDIRECT("E" &amp; ROW())="x", " in 2", " in 3"), "")</f>
        <v/>
      </c>
    </row>
    <row r="16" spans="1:14" ht="124.8" x14ac:dyDescent="0.3">
      <c r="A16" s="37"/>
      <c r="B16" s="45" t="s">
        <v>103</v>
      </c>
      <c r="C16" s="37" t="s">
        <v>57</v>
      </c>
      <c r="D16" s="38">
        <v>0.54890000000000005</v>
      </c>
      <c r="E16" s="37" t="s">
        <v>116</v>
      </c>
      <c r="F16" s="37">
        <v>330</v>
      </c>
      <c r="G16" s="37">
        <v>244</v>
      </c>
      <c r="H16" s="37">
        <v>2.2000000000000002</v>
      </c>
      <c r="I16" s="24"/>
      <c r="J16" s="24">
        <v>1.8</v>
      </c>
      <c r="K16" s="51" t="s">
        <v>134</v>
      </c>
      <c r="L16" s="22">
        <v>6</v>
      </c>
      <c r="M16" s="50" t="s">
        <v>116</v>
      </c>
      <c r="N16" s="31" t="str" cm="1">
        <f t="array" aca="1" ref="N16" ca="1">IF(INDIRECT("M" &amp; ROW())="x", INDIRECT("B" &amp; ROW()) &amp; IF(INDIRECT("E" &amp; ROW())="x", " in 2", " in 3"), "")</f>
        <v>Alana Smith in 2</v>
      </c>
    </row>
    <row r="17" spans="1:14" x14ac:dyDescent="0.3">
      <c r="A17" s="34">
        <v>2</v>
      </c>
      <c r="B17" s="44" t="s">
        <v>107</v>
      </c>
      <c r="C17" s="34" t="s">
        <v>68</v>
      </c>
      <c r="D17" s="35">
        <v>0.64139999999999997</v>
      </c>
      <c r="E17" s="34" t="s">
        <v>116</v>
      </c>
      <c r="F17" s="34">
        <v>145</v>
      </c>
      <c r="G17" s="34">
        <v>133</v>
      </c>
      <c r="H17" s="34">
        <v>1.91</v>
      </c>
      <c r="I17" s="24"/>
      <c r="J17" s="24"/>
      <c r="K17" s="13"/>
      <c r="L17" s="22"/>
      <c r="M17" s="22"/>
      <c r="N17" s="31" t="str" cm="1">
        <f t="array" aca="1" ref="N17" ca="1">IF(INDIRECT("M" &amp; ROW())="x", INDIRECT("B" &amp; ROW()) &amp; IF(INDIRECT("E" &amp; ROW())="x", " in 2", " in 3"), "")</f>
        <v/>
      </c>
    </row>
    <row r="18" spans="1:14" ht="156" x14ac:dyDescent="0.3">
      <c r="A18" s="37"/>
      <c r="B18" s="45" t="s">
        <v>108</v>
      </c>
      <c r="C18" s="37" t="s">
        <v>109</v>
      </c>
      <c r="D18" s="38">
        <v>0.35859999999999997</v>
      </c>
      <c r="E18" s="37"/>
      <c r="F18" s="37">
        <v>84</v>
      </c>
      <c r="G18" s="37">
        <v>203</v>
      </c>
      <c r="H18" s="37">
        <v>1.8</v>
      </c>
      <c r="I18" s="24">
        <v>1.79</v>
      </c>
      <c r="J18" s="24">
        <v>1.8</v>
      </c>
      <c r="K18" s="51" t="s">
        <v>136</v>
      </c>
      <c r="L18" s="22">
        <v>7</v>
      </c>
      <c r="M18" s="50" t="s">
        <v>116</v>
      </c>
      <c r="N18" s="31" t="str" cm="1">
        <f t="array" aca="1" ref="N18" ca="1">IF(INDIRECT("M" &amp; ROW())="x", INDIRECT("B" &amp; ROW()) &amp; IF(INDIRECT("E" &amp; ROW())="x", " in 2", " in 3"), "")</f>
        <v>Emiliana Arango in 3</v>
      </c>
    </row>
    <row r="19" spans="1:14" x14ac:dyDescent="0.3">
      <c r="A19" s="34">
        <v>3</v>
      </c>
      <c r="B19" s="47" t="s">
        <v>110</v>
      </c>
      <c r="C19" s="34" t="s">
        <v>111</v>
      </c>
      <c r="D19" s="35">
        <v>0.62470000000000003</v>
      </c>
      <c r="E19" s="34"/>
      <c r="F19" s="34">
        <v>141</v>
      </c>
      <c r="G19" s="34">
        <v>97</v>
      </c>
      <c r="H19" s="34">
        <v>1.73</v>
      </c>
      <c r="I19" s="24">
        <v>1.66</v>
      </c>
      <c r="J19" s="24">
        <v>1.75</v>
      </c>
      <c r="K19" s="13"/>
      <c r="L19" s="22"/>
      <c r="M19" s="50" t="s">
        <v>116</v>
      </c>
      <c r="N19" s="31" t="str" cm="1">
        <f t="array" aca="1" ref="N19" ca="1">IF(INDIRECT("M" &amp; ROW())="x", INDIRECT("B" &amp; ROW()) &amp; IF(INDIRECT("E" &amp; ROW())="x", " in 2", " in 3"), "")</f>
        <v>Maddison Inglis in 3</v>
      </c>
    </row>
    <row r="20" spans="1:14" ht="140.4" x14ac:dyDescent="0.3">
      <c r="A20" s="37"/>
      <c r="B20" s="45" t="s">
        <v>112</v>
      </c>
      <c r="C20" s="37" t="s">
        <v>57</v>
      </c>
      <c r="D20" s="38">
        <v>0.37530000000000002</v>
      </c>
      <c r="E20" s="37" t="s">
        <v>116</v>
      </c>
      <c r="F20" s="37">
        <v>122</v>
      </c>
      <c r="G20" s="37">
        <v>129</v>
      </c>
      <c r="H20" s="37">
        <v>2</v>
      </c>
      <c r="I20" s="24"/>
      <c r="J20" s="24"/>
      <c r="K20" s="51" t="s">
        <v>135</v>
      </c>
      <c r="L20" s="22">
        <v>7</v>
      </c>
      <c r="M20" s="22"/>
      <c r="N20" s="31" t="str" cm="1">
        <f t="array" aca="1" ref="N20" ca="1">IF(INDIRECT("M" &amp; ROW())="x", INDIRECT("B" &amp; ROW()) &amp; IF(INDIRECT("E" &amp; ROW())="x", " in 2", " in 3"), "")</f>
        <v/>
      </c>
    </row>
    <row r="21" spans="1:14" x14ac:dyDescent="0.3">
      <c r="A21" s="34">
        <v>4</v>
      </c>
      <c r="B21" s="47" t="s">
        <v>98</v>
      </c>
      <c r="C21" s="34" t="s">
        <v>99</v>
      </c>
      <c r="D21" s="35">
        <v>0.64170000000000005</v>
      </c>
      <c r="E21" s="34"/>
      <c r="F21" s="34">
        <v>65</v>
      </c>
      <c r="G21" s="34">
        <v>51</v>
      </c>
      <c r="H21" s="34">
        <v>1.57</v>
      </c>
      <c r="I21" s="24">
        <v>1.58</v>
      </c>
      <c r="J21" s="24">
        <v>1.7</v>
      </c>
      <c r="K21" s="13"/>
      <c r="L21" s="22"/>
      <c r="M21" s="50" t="s">
        <v>116</v>
      </c>
      <c r="N21" s="31" t="str" cm="1">
        <f t="array" aca="1" ref="N21" ca="1">IF(INDIRECT("M" &amp; ROW())="x", INDIRECT("B" &amp; ROW()) &amp; IF(INDIRECT("E" &amp; ROW())="x", " in 2", " in 3"), "")</f>
        <v>Kamilla Rakhimova in 3</v>
      </c>
    </row>
    <row r="22" spans="1:14" ht="171.6" x14ac:dyDescent="0.3">
      <c r="A22" s="37"/>
      <c r="B22" s="45" t="s">
        <v>100</v>
      </c>
      <c r="C22" s="37" t="s">
        <v>101</v>
      </c>
      <c r="D22" s="38">
        <v>0.35830000000000001</v>
      </c>
      <c r="E22" s="37" t="s">
        <v>116</v>
      </c>
      <c r="F22" s="37">
        <v>130</v>
      </c>
      <c r="G22" s="37">
        <v>289</v>
      </c>
      <c r="H22" s="37">
        <v>2.25</v>
      </c>
      <c r="I22" s="24"/>
      <c r="J22" s="24"/>
      <c r="K22" s="51" t="s">
        <v>137</v>
      </c>
      <c r="L22" s="22">
        <v>7</v>
      </c>
      <c r="M22" s="22"/>
      <c r="N22" s="31" t="str" cm="1">
        <f t="array" aca="1" ref="N22" ca="1">IF(INDIRECT("M" &amp; ROW())="x", INDIRECT("B" &amp; ROW()) &amp; IF(INDIRECT("E" &amp; ROW())="x", " in 2", " in 3"), "")</f>
        <v/>
      </c>
    </row>
    <row r="23" spans="1:14" x14ac:dyDescent="0.3">
      <c r="A23" s="34">
        <v>5</v>
      </c>
      <c r="B23" s="44" t="s">
        <v>104</v>
      </c>
      <c r="C23" s="34" t="s">
        <v>99</v>
      </c>
      <c r="D23" s="35">
        <v>0.61819999999999997</v>
      </c>
      <c r="E23" s="34"/>
      <c r="F23" s="34">
        <v>231</v>
      </c>
      <c r="G23" s="34">
        <v>267</v>
      </c>
      <c r="H23" s="34">
        <v>1.83</v>
      </c>
      <c r="I23" s="24">
        <v>1.84</v>
      </c>
      <c r="J23" s="24">
        <v>1.85</v>
      </c>
      <c r="K23" s="13"/>
      <c r="L23" s="22"/>
      <c r="M23" s="50" t="s">
        <v>116</v>
      </c>
      <c r="N23" s="31" t="str" cm="1">
        <f t="array" aca="1" ref="N23" ca="1">IF(INDIRECT("M" &amp; ROW())="x", INDIRECT("B" &amp; ROW()) &amp; IF(INDIRECT("E" &amp; ROW())="x", " in 2", " in 3"), "")</f>
        <v>Elena Pridankina in 3</v>
      </c>
    </row>
    <row r="24" spans="1:14" ht="140.4" x14ac:dyDescent="0.3">
      <c r="A24" s="37"/>
      <c r="B24" s="45" t="s">
        <v>105</v>
      </c>
      <c r="C24" s="37" t="s">
        <v>106</v>
      </c>
      <c r="D24" s="38">
        <v>0.38179999999999997</v>
      </c>
      <c r="E24" s="37" t="s">
        <v>116</v>
      </c>
      <c r="F24" s="37">
        <v>158</v>
      </c>
      <c r="G24" s="37">
        <v>93</v>
      </c>
      <c r="H24" s="37">
        <v>1.83</v>
      </c>
      <c r="I24" s="24"/>
      <c r="J24" s="24"/>
      <c r="K24" s="51" t="s">
        <v>138</v>
      </c>
      <c r="L24" s="22">
        <v>6.5</v>
      </c>
      <c r="M24" s="50"/>
      <c r="N24" s="31" t="str" cm="1">
        <f t="array" aca="1" ref="N24" ca="1">IF(INDIRECT("M" &amp; ROW())="x", INDIRECT("B" &amp; ROW()) &amp; IF(INDIRECT("E" &amp; ROW())="x", " in 2", " in 3"), "")</f>
        <v/>
      </c>
    </row>
    <row r="25" spans="1:14" x14ac:dyDescent="0.3">
      <c r="A25" s="34">
        <v>6</v>
      </c>
      <c r="B25" s="44" t="s">
        <v>113</v>
      </c>
      <c r="C25" s="34" t="s">
        <v>88</v>
      </c>
      <c r="D25" s="35">
        <v>5.0299999999999997E-2</v>
      </c>
      <c r="E25" s="34"/>
      <c r="F25" s="34">
        <v>187</v>
      </c>
      <c r="G25" s="34">
        <v>104</v>
      </c>
      <c r="H25" s="34">
        <v>4.5</v>
      </c>
      <c r="I25" s="24"/>
      <c r="J25" s="24"/>
      <c r="K25" s="13"/>
      <c r="L25" s="22"/>
      <c r="M25" s="22"/>
      <c r="N25" s="31" t="str" cm="1">
        <f t="array" aca="1" ref="N25" ca="1">IF(INDIRECT("M" &amp; ROW())="x", INDIRECT("B" &amp; ROW()) &amp; IF(INDIRECT("E" &amp; ROW())="x", " in 2", " in 3"), "")</f>
        <v/>
      </c>
    </row>
    <row r="26" spans="1:14" ht="156" x14ac:dyDescent="0.3">
      <c r="A26" s="37"/>
      <c r="B26" s="46" t="s">
        <v>114</v>
      </c>
      <c r="C26" s="37" t="s">
        <v>115</v>
      </c>
      <c r="D26" s="38">
        <v>0.94969999999999999</v>
      </c>
      <c r="E26" s="37" t="s">
        <v>116</v>
      </c>
      <c r="F26" s="37">
        <v>75</v>
      </c>
      <c r="G26" s="37">
        <v>110</v>
      </c>
      <c r="H26" s="37">
        <v>1.17</v>
      </c>
      <c r="I26" s="24">
        <v>1.17</v>
      </c>
      <c r="J26" s="24"/>
      <c r="K26" s="51" t="s">
        <v>139</v>
      </c>
      <c r="L26" s="22">
        <v>7</v>
      </c>
      <c r="M26" s="50" t="s">
        <v>116</v>
      </c>
      <c r="N26" s="31" t="str" cm="1">
        <f t="array" aca="1" ref="N26" ca="1">IF(INDIRECT("M" &amp; ROW())="x", INDIRECT("B" &amp; ROW()) &amp; IF(INDIRECT("E" &amp; ROW())="x", " in 2", " in 3"), "")</f>
        <v>Alexandra Eala in 2</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t="str">
        <f t="shared" ref="N296:N325" si="0">SUBSTITUTE(O296, "x",B296)</f>
        <v/>
      </c>
    </row>
    <row r="297" spans="1:14" x14ac:dyDescent="0.3">
      <c r="A297" s="10"/>
      <c r="B297" s="10"/>
      <c r="C297" s="10"/>
      <c r="D297" s="10"/>
      <c r="E297" s="11"/>
      <c r="F297" s="10"/>
      <c r="G297" s="10"/>
      <c r="H297" s="10"/>
      <c r="I297" s="12"/>
      <c r="J297" s="12"/>
      <c r="K297" s="13"/>
      <c r="L297" s="10"/>
      <c r="M297" s="10"/>
      <c r="N297" s="31" t="str">
        <f t="shared" si="0"/>
        <v/>
      </c>
    </row>
    <row r="298" spans="1:14" x14ac:dyDescent="0.3">
      <c r="A298" s="10"/>
      <c r="B298" s="10"/>
      <c r="C298" s="10"/>
      <c r="D298" s="10"/>
      <c r="E298" s="11"/>
      <c r="F298" s="10"/>
      <c r="G298" s="10"/>
      <c r="H298" s="10"/>
      <c r="I298" s="12"/>
      <c r="J298" s="12"/>
      <c r="K298" s="13"/>
      <c r="L298" s="10"/>
      <c r="M298" s="10"/>
      <c r="N298" s="31" t="str">
        <f t="shared" si="0"/>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ref="N326:N376" si="1">SUBSTITUTE(O326, "x",B326)</f>
        <v/>
      </c>
    </row>
    <row r="327" spans="1:14" x14ac:dyDescent="0.3">
      <c r="A327" s="10"/>
      <c r="B327" s="10"/>
      <c r="C327" s="10"/>
      <c r="D327" s="10"/>
      <c r="E327" s="11"/>
      <c r="F327" s="10"/>
      <c r="G327" s="10"/>
      <c r="H327" s="10"/>
      <c r="I327" s="12"/>
      <c r="J327" s="12"/>
      <c r="K327" s="13"/>
      <c r="L327" s="10"/>
      <c r="M327" s="10"/>
      <c r="N327" s="31" t="str">
        <f t="shared" si="1"/>
        <v/>
      </c>
    </row>
    <row r="328" spans="1:14" x14ac:dyDescent="0.3">
      <c r="A328" s="10"/>
      <c r="B328" s="10"/>
      <c r="C328" s="10"/>
      <c r="D328" s="10"/>
      <c r="E328" s="11"/>
      <c r="F328" s="10"/>
      <c r="G328" s="10"/>
      <c r="H328" s="10"/>
      <c r="I328" s="12"/>
      <c r="J328" s="12"/>
      <c r="K328" s="13"/>
      <c r="L328" s="10"/>
      <c r="M328" s="10"/>
      <c r="N328" s="31" t="str">
        <f t="shared" si="1"/>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sheetData>
  <sortState xmlns:xlrd2="http://schemas.microsoft.com/office/spreadsheetml/2017/richdata2" ref="A7:I10">
    <sortCondition ref="A7:A1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2025-09-02T11:19:29Z</dcterms:modified>
</cp:coreProperties>
</file>