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0CF3DB09-C34A-4759-9F80-02E100E15FFA}" xr6:coauthVersionLast="47" xr6:coauthVersionMax="47" xr10:uidLastSave="{00000000-0000-0000-0000-000000000000}"/>
  <bookViews>
    <workbookView xWindow="-48" yWindow="12" windowWidth="23208" windowHeight="13092"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29" i="6" a="1"/>
  <c r="N100" i="6" a="1"/>
  <c r="N104" i="1" a="1"/>
  <c r="N193" i="6" a="1"/>
  <c r="N93" i="6" a="1"/>
  <c r="N143" i="1" a="1"/>
  <c r="N75" i="1" a="1"/>
  <c r="N170" i="1" a="1"/>
  <c r="N87" i="1" a="1"/>
  <c r="N85" i="1" a="1"/>
  <c r="N96" i="6" a="1"/>
  <c r="N50" i="1" a="1"/>
  <c r="N184" i="6" a="1"/>
  <c r="N35" i="1" a="1"/>
  <c r="N151" i="1" a="1"/>
  <c r="N134" i="6" a="1"/>
  <c r="N41" i="1" a="1"/>
  <c r="N74" i="6" a="1"/>
  <c r="N146" i="1" a="1"/>
  <c r="N90" i="6" a="1"/>
  <c r="N101" i="6" a="1"/>
  <c r="N123" i="6" a="1"/>
  <c r="N99" i="6" a="1"/>
  <c r="N95" i="6" a="1"/>
  <c r="N24" i="6" a="1"/>
  <c r="N21" i="6" a="1"/>
  <c r="N122" i="1" a="1"/>
  <c r="N99" i="1" a="1"/>
  <c r="N62" i="6" a="1"/>
  <c r="N156" i="1" a="1"/>
  <c r="N73" i="1" a="1"/>
  <c r="N81" i="1" a="1"/>
  <c r="N109" i="6" a="1"/>
  <c r="N155" i="6" a="1"/>
  <c r="N82" i="1" a="1"/>
  <c r="N75" i="6" a="1"/>
  <c r="N136" i="1" a="1"/>
  <c r="N37" i="1" a="1"/>
  <c r="N95" i="1" a="1"/>
  <c r="N15" i="6" a="1"/>
  <c r="N158" i="6" a="1"/>
  <c r="N28" i="1" a="1"/>
  <c r="N76" i="6" a="1"/>
  <c r="N132" i="1" a="1"/>
  <c r="N12" i="1" a="1"/>
  <c r="N189" i="6" a="1"/>
  <c r="N98" i="1" a="1"/>
  <c r="N51" i="6" a="1"/>
  <c r="N42" i="1" a="1"/>
  <c r="N185" i="6" a="1"/>
  <c r="N146" i="6" a="1"/>
  <c r="N94" i="6" a="1"/>
  <c r="N26" i="6" a="1"/>
  <c r="N119" i="1" a="1"/>
  <c r="N157" i="6" a="1"/>
  <c r="N212" i="6" a="1"/>
  <c r="N58" i="6" a="1"/>
  <c r="N137" i="1" a="1"/>
  <c r="N202" i="6" a="1"/>
  <c r="N37" i="6" a="1"/>
  <c r="N208" i="6" a="1"/>
  <c r="N128" i="6" a="1"/>
  <c r="N92" i="6" a="1"/>
  <c r="N124" i="6" a="1"/>
  <c r="N65" i="1" a="1"/>
  <c r="N161" i="6" a="1"/>
  <c r="N27" i="1" a="1"/>
  <c r="N45" i="1" a="1"/>
  <c r="N113" i="1" a="1"/>
  <c r="N140" i="6" a="1"/>
  <c r="N18" i="6" a="1"/>
  <c r="N214" i="6" a="1"/>
  <c r="N78" i="1" a="1"/>
  <c r="N171" i="6" a="1"/>
  <c r="N86" i="1" a="1"/>
  <c r="N171" i="1" a="1"/>
  <c r="N68" i="1" a="1"/>
  <c r="N174" i="1" a="1"/>
  <c r="N89" i="1" a="1"/>
  <c r="N7" i="6" a="1"/>
  <c r="N173" i="1" a="1"/>
  <c r="N134" i="1" a="1"/>
  <c r="N103" i="6" a="1"/>
  <c r="N78" i="6" a="1"/>
  <c r="N79" i="1" a="1"/>
  <c r="N43" i="1" a="1"/>
  <c r="N76" i="1" a="1"/>
  <c r="N50" i="6" a="1"/>
  <c r="N175" i="6" a="1"/>
  <c r="N126" i="6" a="1"/>
  <c r="N48" i="1" a="1"/>
  <c r="N157" i="1" a="1"/>
  <c r="N158" i="1" a="1"/>
  <c r="N79" i="6" a="1"/>
  <c r="N96" i="1" a="1"/>
  <c r="N54" i="6" a="1"/>
  <c r="N165" i="6" a="1"/>
  <c r="N59" i="1" a="1"/>
  <c r="N14" i="6" a="1"/>
  <c r="N149" i="1" a="1"/>
  <c r="N153" i="1" a="1"/>
  <c r="N49" i="1" a="1"/>
  <c r="N32" i="6" a="1"/>
  <c r="N31" i="1" a="1"/>
  <c r="N40" i="6" a="1"/>
  <c r="N15" i="1" a="1"/>
  <c r="N143" i="6" a="1"/>
  <c r="N16" i="1" a="1"/>
  <c r="N127" i="6" a="1"/>
  <c r="N109" i="1" a="1"/>
  <c r="N116" i="6" a="1"/>
  <c r="N142" i="6" a="1"/>
  <c r="N105" i="6" a="1"/>
  <c r="N124" i="1" a="1"/>
  <c r="N150" i="1" a="1"/>
  <c r="N88" i="1" a="1"/>
  <c r="N52" i="1" a="1"/>
  <c r="N105" i="1" a="1"/>
  <c r="N36" i="1" a="1"/>
  <c r="N71" i="1" a="1"/>
  <c r="N38" i="1" a="1"/>
  <c r="N112" i="6" a="1"/>
  <c r="N207" i="6" a="1"/>
  <c r="N176" i="1" a="1"/>
  <c r="N129" i="1" a="1"/>
  <c r="N116" i="1" a="1"/>
  <c r="N14" i="1" a="1"/>
  <c r="N180" i="1" a="1"/>
  <c r="N77" i="1" a="1"/>
  <c r="N108" i="6" a="1"/>
  <c r="N80" i="1" a="1"/>
  <c r="N130" i="6" a="1"/>
  <c r="N47" i="1" a="1"/>
  <c r="N144" i="6" a="1"/>
  <c r="N57" i="1" a="1"/>
  <c r="N159" i="6" a="1"/>
  <c r="N32" i="1" a="1"/>
  <c r="N102" i="1" a="1"/>
  <c r="N118" i="1" a="1"/>
  <c r="N34" i="6" a="1"/>
  <c r="N112" i="1" a="1"/>
  <c r="N175" i="1" a="1"/>
  <c r="N209" i="6" a="1"/>
  <c r="N28" i="6" a="1"/>
  <c r="N206" i="6" a="1"/>
  <c r="N151" i="6" a="1"/>
  <c r="N162" i="6" a="1"/>
  <c r="N102" i="6" a="1"/>
  <c r="N154" i="1" a="1"/>
  <c r="N173" i="6" a="1"/>
  <c r="N23" i="6" a="1"/>
  <c r="N159" i="1" a="1"/>
  <c r="N58" i="1" a="1"/>
  <c r="N43" i="6" a="1"/>
  <c r="N203" i="6" a="1"/>
  <c r="N49" i="6" a="1"/>
  <c r="N167" i="1" a="1"/>
  <c r="N110" i="1" a="1"/>
  <c r="N170" i="6" a="1"/>
  <c r="N66" i="6" a="1"/>
  <c r="N125" i="1" a="1"/>
  <c r="N83" i="1" a="1"/>
  <c r="N133" i="1" a="1"/>
  <c r="N122" i="6" a="1"/>
  <c r="N106" i="6" a="1"/>
  <c r="N186" i="6" a="1"/>
  <c r="N135" i="1" a="1"/>
  <c r="N72" i="6" a="1"/>
  <c r="N113" i="6" a="1"/>
  <c r="N55" i="1" a="1"/>
  <c r="N103" i="1" a="1"/>
  <c r="N56" i="6" a="1"/>
  <c r="N91" i="1" a="1"/>
  <c r="N114" i="1" a="1"/>
  <c r="N70" i="6" a="1"/>
  <c r="N130" i="1" a="1"/>
  <c r="N97" i="1" a="1"/>
  <c r="N121" i="6" a="1"/>
  <c r="N63" i="6" a="1"/>
  <c r="N172" i="1" a="1"/>
  <c r="N30" i="1" a="1"/>
  <c r="N161" i="1" a="1"/>
  <c r="N86" i="6" a="1"/>
  <c r="N211" i="6" a="1"/>
  <c r="N133" i="6" a="1"/>
  <c r="N27" i="6" a="1"/>
  <c r="N101" i="1" a="1"/>
  <c r="N132" i="6" a="1"/>
  <c r="N73" i="6" a="1"/>
  <c r="N179" i="1" a="1"/>
  <c r="N41" i="6" a="1"/>
  <c r="N10" i="6" a="1"/>
  <c r="N36" i="6" a="1"/>
  <c r="N119" i="6" a="1"/>
  <c r="N7" i="1" a="1"/>
  <c r="N110" i="6" a="1"/>
  <c r="N182" i="6" a="1"/>
  <c r="N199" i="6" a="1"/>
  <c r="N147" i="1" a="1"/>
  <c r="N145" i="6" a="1"/>
  <c r="N144" i="1" a="1"/>
  <c r="N183" i="6" a="1"/>
  <c r="N131" i="1" a="1"/>
  <c r="N80" i="6" a="1"/>
  <c r="N70" i="1" a="1"/>
  <c r="N65" i="6" a="1"/>
  <c r="N53" i="1" a="1"/>
  <c r="N148" i="1" a="1"/>
  <c r="N118" i="6" a="1"/>
  <c r="N111" i="6" a="1"/>
  <c r="N120" i="1" a="1"/>
  <c r="N39" i="6" a="1"/>
  <c r="N195" i="6" a="1"/>
  <c r="N174" i="6" a="1"/>
  <c r="N71" i="6" a="1"/>
  <c r="N150" i="6" a="1"/>
  <c r="N100" i="1" a="1"/>
  <c r="N88" i="6" a="1"/>
  <c r="N20" i="6" a="1"/>
  <c r="N156" i="6" a="1"/>
  <c r="N166" i="6" a="1"/>
  <c r="N145" i="1" a="1"/>
  <c r="N46" i="1" a="1"/>
  <c r="N163" i="1" a="1"/>
  <c r="N63" i="1" a="1"/>
  <c r="N62" i="1" a="1"/>
  <c r="N160" i="6" a="1"/>
  <c r="N149" i="6" a="1"/>
  <c r="N115" i="1" a="1"/>
  <c r="N9" i="6" a="1"/>
  <c r="N205" i="6" a="1"/>
  <c r="N120" i="6" a="1"/>
  <c r="N111" i="1" a="1"/>
  <c r="N91" i="6" a="1"/>
  <c r="N45" i="6" a="1"/>
  <c r="N29" i="1" a="1"/>
  <c r="N68" i="6" a="1"/>
  <c r="N17" i="1" a="1"/>
  <c r="N77" i="6" a="1"/>
  <c r="N108" i="1" a="1"/>
  <c r="N94" i="1" a="1"/>
  <c r="N57" i="6" a="1"/>
  <c r="N26" i="1" a="1"/>
  <c r="N148" i="6" a="1"/>
  <c r="N117" i="1" a="1"/>
  <c r="N141" i="6" a="1"/>
  <c r="N69" i="6" a="1"/>
  <c r="N196" i="6" a="1"/>
  <c r="N72" i="1" a="1"/>
  <c r="N47" i="6" a="1"/>
  <c r="N24" i="1" a="1"/>
  <c r="N164" i="1" a="1"/>
  <c r="N128" i="1" a="1"/>
  <c r="N168" i="6" a="1"/>
  <c r="N84" i="1" a="1"/>
  <c r="N163" i="6" a="1"/>
  <c r="N187" i="6" a="1"/>
  <c r="N136" i="6" a="1"/>
  <c r="N191" i="6" a="1"/>
  <c r="N61" i="1" a="1"/>
  <c r="N160" i="1" a="1"/>
  <c r="N39" i="1" a="1"/>
  <c r="N10" i="1" a="1"/>
  <c r="N46" i="6" a="1"/>
  <c r="N38" i="6" a="1"/>
  <c r="N178" i="1" a="1"/>
  <c r="N35" i="6" a="1"/>
  <c r="N154" i="6" a="1"/>
  <c r="N179" i="6" a="1"/>
  <c r="N190" i="6" a="1"/>
  <c r="N25" i="1" a="1"/>
  <c r="N167" i="6" a="1"/>
  <c r="N90" i="1" a="1"/>
  <c r="N89" i="6" a="1"/>
  <c r="N13" i="6" a="1"/>
  <c r="N11" i="1" a="1"/>
  <c r="N83" i="6" a="1"/>
  <c r="N152" i="6" a="1"/>
  <c r="N56" i="1" a="1"/>
  <c r="N44" i="1" a="1"/>
  <c r="N44" i="6" a="1"/>
  <c r="N21" i="1" a="1"/>
  <c r="N192" i="6" a="1"/>
  <c r="N97" i="6" a="1"/>
  <c r="N139" i="6" a="1"/>
  <c r="N53" i="6" a="1"/>
  <c r="N121" i="1" a="1"/>
  <c r="N13" i="1" a="1"/>
  <c r="N106" i="1" a="1"/>
  <c r="N9" i="1" a="1"/>
  <c r="N152" i="1" a="1"/>
  <c r="N181" i="6" a="1"/>
  <c r="N107" i="6" a="1"/>
  <c r="N67" i="1" a="1"/>
  <c r="N137" i="6" a="1"/>
  <c r="N55" i="6" a="1"/>
  <c r="N11" i="6" a="1"/>
  <c r="N29" i="6" a="1"/>
  <c r="N17" i="6" a="1"/>
  <c r="N20" i="1" a="1"/>
  <c r="N104" i="6" a="1"/>
  <c r="N42" i="6" a="1"/>
  <c r="N59" i="6" a="1"/>
  <c r="N181" i="1" a="1"/>
  <c r="N140" i="1" a="1"/>
  <c r="N194" i="6" a="1"/>
  <c r="N107" i="1" a="1"/>
  <c r="N213" i="6" a="1"/>
  <c r="N126" i="1" a="1"/>
  <c r="N66" i="1" a="1"/>
  <c r="N33" i="1" a="1"/>
  <c r="N23" i="1" a="1"/>
  <c r="N155" i="1" a="1"/>
  <c r="N98" i="6" a="1"/>
  <c r="N135" i="6" a="1"/>
  <c r="N127" i="1" a="1"/>
  <c r="N131" i="6" a="1"/>
  <c r="N141" i="1" a="1"/>
  <c r="N8" i="6" a="1"/>
  <c r="N48" i="6" a="1"/>
  <c r="N198" i="6" a="1"/>
  <c r="N52" i="6" a="1"/>
  <c r="N125" i="6" a="1"/>
  <c r="N31" i="6" a="1"/>
  <c r="N180" i="6" a="1"/>
  <c r="N139" i="1" a="1"/>
  <c r="N93" i="1" a="1"/>
  <c r="N162" i="1" a="1"/>
  <c r="N153" i="6" a="1"/>
  <c r="N84" i="6" a="1"/>
  <c r="N19" i="6" a="1"/>
  <c r="N82" i="6" a="1"/>
  <c r="N34" i="1" a="1"/>
  <c r="N166" i="1" a="1"/>
  <c r="N22" i="6" a="1"/>
  <c r="N197" i="6" a="1"/>
  <c r="N115" i="6" a="1"/>
  <c r="N177" i="6" a="1"/>
  <c r="N87" i="6" a="1"/>
  <c r="N60" i="1" a="1"/>
  <c r="N138" i="1" a="1"/>
  <c r="N177" i="1" a="1"/>
  <c r="N169" i="6" a="1"/>
  <c r="N85" i="6" a="1"/>
  <c r="N165" i="1" a="1"/>
  <c r="N60" i="6" a="1"/>
  <c r="N8" i="1" a="1"/>
  <c r="N69" i="1" a="1"/>
  <c r="N138" i="6" a="1"/>
  <c r="N164" i="6" a="1"/>
  <c r="N178" i="6" a="1"/>
  <c r="N114" i="6" a="1"/>
  <c r="N30" i="6" a="1"/>
  <c r="N25" i="6" a="1"/>
  <c r="N123" i="1" a="1"/>
  <c r="N147" i="6" a="1"/>
  <c r="N67" i="6" a="1"/>
  <c r="N204" i="6" a="1"/>
  <c r="N188" i="6" a="1"/>
  <c r="N169" i="1" a="1"/>
  <c r="N201" i="6" a="1"/>
  <c r="N22" i="1" a="1"/>
  <c r="N12" i="6" a="1"/>
  <c r="N142" i="1" a="1"/>
  <c r="N117" i="6" a="1"/>
  <c r="N19" i="1" a="1"/>
  <c r="N176" i="6" a="1"/>
  <c r="N61" i="6" a="1"/>
  <c r="N81" i="6" a="1"/>
  <c r="N92" i="1" a="1"/>
  <c r="N168" i="1" a="1"/>
  <c r="N172" i="6" a="1"/>
  <c r="N51" i="1" a="1"/>
  <c r="N33" i="6" a="1"/>
  <c r="N200" i="6" a="1"/>
  <c r="N64" i="1" a="1"/>
  <c r="N74" i="1" a="1"/>
  <c r="N64" i="6" a="1"/>
  <c r="N16" i="6" a="1"/>
  <c r="N210" i="6" a="1"/>
  <c r="N54" i="1" a="1"/>
  <c r="N54" i="1" l="1"/>
  <c r="N210" i="6"/>
  <c r="N16" i="6"/>
  <c r="N64" i="6"/>
  <c r="N74" i="1"/>
  <c r="N64" i="1"/>
  <c r="N200" i="6"/>
  <c r="N33" i="6"/>
  <c r="N51" i="1"/>
  <c r="N172" i="6"/>
  <c r="N168" i="1"/>
  <c r="N92" i="1"/>
  <c r="N81" i="6"/>
  <c r="N61" i="6"/>
  <c r="N176" i="6"/>
  <c r="N19" i="1"/>
  <c r="N117" i="6"/>
  <c r="N142" i="1"/>
  <c r="N12" i="6"/>
  <c r="N22" i="1"/>
  <c r="N201" i="6"/>
  <c r="N169" i="1"/>
  <c r="N188" i="6"/>
  <c r="N204" i="6"/>
  <c r="N67" i="6"/>
  <c r="N147" i="6"/>
  <c r="N123" i="1"/>
  <c r="N25" i="6"/>
  <c r="N30" i="6"/>
  <c r="N114" i="6"/>
  <c r="N178" i="6"/>
  <c r="N164" i="6"/>
  <c r="N138" i="6"/>
  <c r="N69" i="1"/>
  <c r="N8" i="1"/>
  <c r="O8" i="1" s="1"/>
  <c r="N60" i="6"/>
  <c r="N165" i="1"/>
  <c r="N85" i="6"/>
  <c r="N169" i="6"/>
  <c r="N177" i="1"/>
  <c r="N138" i="1"/>
  <c r="N60" i="1"/>
  <c r="N87" i="6"/>
  <c r="N177" i="6"/>
  <c r="N115" i="6"/>
  <c r="N197" i="6"/>
  <c r="N22" i="6"/>
  <c r="N166" i="1"/>
  <c r="N34" i="1"/>
  <c r="N82" i="6"/>
  <c r="N19" i="6"/>
  <c r="N84" i="6"/>
  <c r="N153" i="6"/>
  <c r="N162" i="1"/>
  <c r="N93" i="1"/>
  <c r="N139" i="1"/>
  <c r="N180" i="6"/>
  <c r="N31" i="6"/>
  <c r="N125" i="6"/>
  <c r="N52" i="6"/>
  <c r="N198" i="6"/>
  <c r="N48" i="6"/>
  <c r="N8" i="6"/>
  <c r="N141" i="1"/>
  <c r="N131" i="6"/>
  <c r="N127" i="1"/>
  <c r="N135" i="6"/>
  <c r="N98" i="6"/>
  <c r="N155" i="1"/>
  <c r="N23" i="1"/>
  <c r="N33" i="1"/>
  <c r="N66" i="1"/>
  <c r="N126" i="1"/>
  <c r="N213" i="6"/>
  <c r="N107" i="1"/>
  <c r="N194" i="6"/>
  <c r="N140" i="1"/>
  <c r="N181" i="1"/>
  <c r="N59" i="6"/>
  <c r="N42" i="6"/>
  <c r="N104" i="6"/>
  <c r="N20" i="1"/>
  <c r="N17" i="6"/>
  <c r="N29" i="6"/>
  <c r="N11" i="6"/>
  <c r="N55" i="6"/>
  <c r="N137" i="6"/>
  <c r="N67" i="1"/>
  <c r="N107" i="6"/>
  <c r="N181" i="6"/>
  <c r="N152" i="1"/>
  <c r="N9" i="1"/>
  <c r="N106" i="1"/>
  <c r="N13" i="1"/>
  <c r="N121" i="1"/>
  <c r="N53" i="6"/>
  <c r="N139" i="6"/>
  <c r="N97" i="6"/>
  <c r="N192" i="6"/>
  <c r="N21" i="1"/>
  <c r="N44" i="6"/>
  <c r="N44" i="1"/>
  <c r="N56" i="1"/>
  <c r="N152" i="6"/>
  <c r="N83" i="6"/>
  <c r="N11" i="1"/>
  <c r="N13" i="6"/>
  <c r="N89" i="6"/>
  <c r="N90" i="1"/>
  <c r="N167" i="6"/>
  <c r="N25" i="1"/>
  <c r="N190" i="6"/>
  <c r="N179" i="6"/>
  <c r="N154" i="6"/>
  <c r="N35" i="6"/>
  <c r="N178" i="1"/>
  <c r="N38" i="6"/>
  <c r="N46" i="6"/>
  <c r="N10" i="1"/>
  <c r="N39" i="1"/>
  <c r="N160" i="1"/>
  <c r="N61" i="1"/>
  <c r="N191" i="6"/>
  <c r="N136" i="6"/>
  <c r="N187" i="6"/>
  <c r="N163" i="6"/>
  <c r="N84" i="1"/>
  <c r="N168" i="6"/>
  <c r="N128" i="1"/>
  <c r="N164" i="1"/>
  <c r="N24" i="1"/>
  <c r="N47" i="6"/>
  <c r="N72" i="1"/>
  <c r="N196" i="6"/>
  <c r="N69" i="6"/>
  <c r="N141" i="6"/>
  <c r="N117" i="1"/>
  <c r="N148" i="6"/>
  <c r="N26" i="1"/>
  <c r="N57" i="6"/>
  <c r="N94" i="1"/>
  <c r="N108" i="1"/>
  <c r="N77" i="6"/>
  <c r="N17" i="1"/>
  <c r="N68" i="6"/>
  <c r="N29" i="1"/>
  <c r="N45" i="6"/>
  <c r="N91" i="6"/>
  <c r="N111" i="1"/>
  <c r="N120" i="6"/>
  <c r="N205" i="6"/>
  <c r="N9" i="6"/>
  <c r="N115" i="1"/>
  <c r="N149" i="6"/>
  <c r="N160" i="6"/>
  <c r="N62" i="1"/>
  <c r="N63" i="1"/>
  <c r="N163" i="1"/>
  <c r="N46" i="1"/>
  <c r="N145" i="1"/>
  <c r="N166" i="6"/>
  <c r="N156" i="6"/>
  <c r="N20" i="6"/>
  <c r="N88" i="6"/>
  <c r="N100" i="1"/>
  <c r="N150" i="6"/>
  <c r="N71" i="6"/>
  <c r="N174" i="6"/>
  <c r="N195" i="6"/>
  <c r="N39" i="6"/>
  <c r="N120" i="1"/>
  <c r="N111" i="6"/>
  <c r="N118" i="6"/>
  <c r="N148" i="1"/>
  <c r="N53" i="1"/>
  <c r="N65" i="6"/>
  <c r="N70" i="1"/>
  <c r="N80" i="6"/>
  <c r="N131" i="1"/>
  <c r="N183" i="6"/>
  <c r="N144" i="1"/>
  <c r="N145" i="6"/>
  <c r="N147" i="1"/>
  <c r="N199" i="6"/>
  <c r="N182" i="6"/>
  <c r="N110" i="6"/>
  <c r="N7" i="1"/>
  <c r="O7" i="1" s="1"/>
  <c r="N119" i="6"/>
  <c r="N36" i="6"/>
  <c r="N10" i="6"/>
  <c r="N41" i="6"/>
  <c r="N179" i="1"/>
  <c r="N73" i="6"/>
  <c r="N132" i="6"/>
  <c r="N101" i="1"/>
  <c r="N27" i="6"/>
  <c r="N133" i="6"/>
  <c r="N211" i="6"/>
  <c r="N86" i="6"/>
  <c r="N161" i="1"/>
  <c r="N30" i="1"/>
  <c r="N172" i="1"/>
  <c r="N63" i="6"/>
  <c r="N121" i="6"/>
  <c r="N97" i="1"/>
  <c r="N130" i="1"/>
  <c r="N70" i="6"/>
  <c r="N114" i="1"/>
  <c r="N91" i="1"/>
  <c r="N56" i="6"/>
  <c r="N103" i="1"/>
  <c r="N55" i="1"/>
  <c r="N113" i="6"/>
  <c r="N72" i="6"/>
  <c r="N135" i="1"/>
  <c r="N186" i="6"/>
  <c r="N106" i="6"/>
  <c r="N122" i="6"/>
  <c r="N133" i="1"/>
  <c r="N83" i="1"/>
  <c r="N125" i="1"/>
  <c r="N66" i="6"/>
  <c r="N170" i="6"/>
  <c r="N110" i="1"/>
  <c r="N167" i="1"/>
  <c r="N49" i="6"/>
  <c r="N203" i="6"/>
  <c r="N43" i="6"/>
  <c r="N58" i="1"/>
  <c r="N159" i="1"/>
  <c r="N23" i="6"/>
  <c r="N173" i="6"/>
  <c r="N154" i="1"/>
  <c r="N102" i="6"/>
  <c r="N162" i="6"/>
  <c r="N151" i="6"/>
  <c r="N206" i="6"/>
  <c r="N28" i="6"/>
  <c r="N209" i="6"/>
  <c r="N175" i="1"/>
  <c r="N112" i="1"/>
  <c r="N34" i="6"/>
  <c r="N118" i="1"/>
  <c r="N102" i="1"/>
  <c r="N32" i="1"/>
  <c r="N159" i="6"/>
  <c r="N57" i="1"/>
  <c r="N144" i="6"/>
  <c r="N47" i="1"/>
  <c r="N130" i="6"/>
  <c r="N80" i="1"/>
  <c r="N108" i="6"/>
  <c r="N77" i="1"/>
  <c r="N180" i="1"/>
  <c r="N14" i="1"/>
  <c r="N116" i="1"/>
  <c r="N129" i="1"/>
  <c r="N176" i="1"/>
  <c r="N207" i="6"/>
  <c r="N112" i="6"/>
  <c r="N38" i="1"/>
  <c r="N71" i="1"/>
  <c r="N36" i="1"/>
  <c r="N105" i="1"/>
  <c r="N52" i="1"/>
  <c r="N88" i="1"/>
  <c r="N150" i="1"/>
  <c r="N124" i="1"/>
  <c r="N105" i="6"/>
  <c r="N142" i="6"/>
  <c r="N116" i="6"/>
  <c r="N109" i="1"/>
  <c r="N127" i="6"/>
  <c r="N16" i="1"/>
  <c r="N143" i="6"/>
  <c r="N15" i="1"/>
  <c r="N40" i="6"/>
  <c r="N31" i="1"/>
  <c r="N32" i="6"/>
  <c r="N49" i="1"/>
  <c r="N153" i="1"/>
  <c r="N149" i="1"/>
  <c r="N14" i="6"/>
  <c r="N59" i="1"/>
  <c r="N165" i="6"/>
  <c r="N54" i="6"/>
  <c r="N96" i="1"/>
  <c r="N79" i="6"/>
  <c r="N158" i="1"/>
  <c r="N157" i="1"/>
  <c r="N48" i="1"/>
  <c r="N126" i="6"/>
  <c r="N175" i="6"/>
  <c r="N50" i="6"/>
  <c r="N76" i="1"/>
  <c r="N43" i="1"/>
  <c r="N79" i="1"/>
  <c r="N78" i="6"/>
  <c r="N103" i="6"/>
  <c r="N134" i="1"/>
  <c r="N173" i="1"/>
  <c r="N7" i="6"/>
  <c r="N89" i="1"/>
  <c r="N174" i="1"/>
  <c r="N68" i="1"/>
  <c r="N171" i="1"/>
  <c r="N86" i="1"/>
  <c r="N171" i="6"/>
  <c r="N78" i="1"/>
  <c r="N214" i="6"/>
  <c r="N18" i="6"/>
  <c r="N140" i="6"/>
  <c r="N113" i="1"/>
  <c r="N45" i="1"/>
  <c r="N27" i="1"/>
  <c r="N161" i="6"/>
  <c r="N65" i="1"/>
  <c r="N124" i="6"/>
  <c r="N92" i="6"/>
  <c r="N128" i="6"/>
  <c r="N208" i="6"/>
  <c r="N37" i="6"/>
  <c r="N202" i="6"/>
  <c r="N137" i="1"/>
  <c r="N58" i="6"/>
  <c r="N212" i="6"/>
  <c r="N157" i="6"/>
  <c r="N119" i="1"/>
  <c r="N26" i="6"/>
  <c r="N94" i="6"/>
  <c r="N146" i="6"/>
  <c r="N185" i="6"/>
  <c r="N42" i="1"/>
  <c r="N51" i="6"/>
  <c r="N98" i="1"/>
  <c r="N189" i="6"/>
  <c r="N12" i="1"/>
  <c r="N132" i="1"/>
  <c r="N76" i="6"/>
  <c r="N28" i="1"/>
  <c r="N158" i="6"/>
  <c r="N15" i="6"/>
  <c r="N95" i="1"/>
  <c r="N37" i="1"/>
  <c r="N136" i="1"/>
  <c r="N75" i="6"/>
  <c r="N82" i="1"/>
  <c r="N155" i="6"/>
  <c r="N109" i="6"/>
  <c r="N81" i="1"/>
  <c r="N73" i="1"/>
  <c r="N156" i="1"/>
  <c r="N62" i="6"/>
  <c r="N99" i="1"/>
  <c r="N122" i="1"/>
  <c r="N21" i="6"/>
  <c r="N24" i="6"/>
  <c r="N95" i="6"/>
  <c r="N99" i="6"/>
  <c r="N123" i="6"/>
  <c r="N101" i="6"/>
  <c r="N90" i="6"/>
  <c r="N146" i="1"/>
  <c r="N74" i="6"/>
  <c r="N41" i="1"/>
  <c r="N134" i="6"/>
  <c r="N151" i="1"/>
  <c r="N35" i="1"/>
  <c r="N184" i="6"/>
  <c r="N50" i="1"/>
  <c r="N96" i="6"/>
  <c r="N85" i="1"/>
  <c r="N87" i="1"/>
  <c r="N170" i="1"/>
  <c r="N75" i="1"/>
  <c r="N143" i="1"/>
  <c r="N93" i="6"/>
  <c r="N193" i="6"/>
  <c r="N104" i="1"/>
  <c r="N100" i="6"/>
  <c r="N129"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<sst xmlns="http://schemas.openxmlformats.org/spreadsheetml/2006/main" count="190" uniqueCount="116">
  <si>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</si>
  <si>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</si>
  <si>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</si>
  <si>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</si>
  <si>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</si>
  <si>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</si>
  <si>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</si>
  <si>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</si>
  <si>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</si>
  <si>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</si>
  <si>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</si>
  <si>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</si>
  <si>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</si>
  <si>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</si>
  <si>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</si>
  <si>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</si>
  <si>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</si>
  <si>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</si>
  <si>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</si>
  <si>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</si>
  <si>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</si>
  <si>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</si>
  <si>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</si>
  <si>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</si>
  <si>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</si>
  <si>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</si>
  <si>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</si>
  <si>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</si>
  <si>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</si>
  <si>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</si>
  <si>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</si>
  <si>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</si>
  <si>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</si>
  <si>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</si>
  <si>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</si>
  <si>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</si>
  <si>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</si>
  <si>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</si>
  <si>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</si>
  <si>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</si>
  <si>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</si>
  <si>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</si>
  <si>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</si>
  <si>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</si>
  <si>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</si>
  <si>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</si>
  <si>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</si>
  <si>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</si>
  <si>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</si>
  <si>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</si>
  <si>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</si>
  <si>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</si>
  <si>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</si>
  <si>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Korea Open - Seoul, World Tour, KOR, Hard, 15/09/2025, $1.064M, WTA 500                                                                                                                                                                                                                                                        </t>
  </si>
  <si>
    <t>Clara Tauson</t>
  </si>
  <si>
    <t>DEN</t>
  </si>
  <si>
    <t>x</t>
  </si>
  <si>
    <t>Maya Joint</t>
  </si>
  <si>
    <t>AUS</t>
  </si>
  <si>
    <r>
      <t xml:space="preserve">Tauson 1-0 (Jan 2024, hard, 2 sets). Hard win %'s are better for Tauson.
Tauson had a 2 sets win over Lys in the 2nd round. She reached the Semi final in Montreal. Final in Dubai. 3rd round of the Australian Open. Title in Auckland. Quarter finals in Osaka. 
Joint had a 2 sets win over Fruhvirtova in the 1st round. Easy win over Kenin in the 2nd round. 2nd round of the US Open. 3rd round in Cincinnati. Quarter final in Merida. Semi final in Hobart. 
12 month and 2025 stats favour Tauson on serve and favour Joint on return. Tauson has the better ROI on hard. Good chance of 3 sets.
</t>
    </r>
    <r>
      <rPr>
        <b/>
        <sz val="12"/>
        <color theme="1"/>
        <rFont val="Calibri"/>
        <family val="2"/>
        <scheme val="minor"/>
      </rPr>
      <t>Back Tauson around 2.20 to 2.30 and remove liability at 1.70. Lay set 1 winner.</t>
    </r>
  </si>
  <si>
    <t>Suzan Lamens</t>
  </si>
  <si>
    <t>NED</t>
  </si>
  <si>
    <t>Katerina Siniakova</t>
  </si>
  <si>
    <t>CZE</t>
  </si>
  <si>
    <r>
      <t xml:space="preserve">1st meeting. Hard win %'s are better for Siniakova. 
Lamens had a 2 sets win over Maria in the 1st round. 2 sets win over a poor Shnaider in the 2nd round. She reached the 2nd round of the US Open. 3rd Round in Montreal 2025, 3rd Round in Brisbane 2025, Quarter finals in Hong Kong 2024, Title in Osaka 2024.
Siniakova has come through the qual rounds. Easy win in the 1st round. 2 sets win over Kasatkina in the 2nd round. She reached the Quarter finals in Prague 2025, 3rd Round in Indian Wells 2025, Semi finals in Guangzhou 2024.
12 month and 2025 WTA stats favour Siniakova. 
</t>
    </r>
    <r>
      <rPr>
        <b/>
        <sz val="12"/>
        <color theme="1"/>
        <rFont val="Calibri"/>
        <family val="2"/>
        <scheme val="minor"/>
      </rPr>
      <t>Back Siniakova around 1.95 to 2.20 and remove liability at 1.60.</t>
    </r>
  </si>
  <si>
    <t>Iga Swiatek</t>
  </si>
  <si>
    <t>POL</t>
  </si>
  <si>
    <t>Barbora Krejcikova</t>
  </si>
  <si>
    <r>
      <t xml:space="preserve">Swiatek 3-2. Most recent Nov 2024, indoors, Swiatek in 3. Krejcikova won on hard in Feb 2023, 2 sets. She won indoors in 2022, 3 sets. Hard win %'s are better for Swiatek.
Swiatek had an easy win over Cirstea in the 2nd round. She reached the Quarter finals at the US Open 2025, Title in Cincinnati 2025, 4th Round in Montreal 2025, Quarter finals in Miami 2025, Semi finals in Indian Wells 2025, Quarter finals in Dubai 2025, Semi finals in Doha 2025, Semi finals at the Australian Open 2025.
Krejcikova had a very easy win in the 1st round. 3 sets win over Raducanu in the 2nd round. She reached the Quarter finals at the US Open 2025, 4th Round in Cincinnati 2025.
12 month and 2025 stats are stronger for Swiatek. 
</t>
    </r>
    <r>
      <rPr>
        <b/>
        <sz val="12"/>
        <color theme="1"/>
        <rFont val="Calibri"/>
        <family val="2"/>
        <scheme val="minor"/>
      </rPr>
      <t>Lay Swiatek and remove liability at 1.20. Back Swiatek if she loses set 1.</t>
    </r>
  </si>
  <si>
    <t>Ella Seidel</t>
  </si>
  <si>
    <t>GER</t>
  </si>
  <si>
    <t>Ekaterina Alexandrova</t>
  </si>
  <si>
    <t>RUS</t>
  </si>
  <si>
    <r>
      <t xml:space="preserve">1st meeting. Hard win %'s are better for Seidel.
Seidel has come through the qual rounds. 3 sets win over Ponchet in the 1st round as favourite. She beat defending champ Haddad Maia in 3 sets in the 2nd round. 4th round in Cincinnati as qualifier. 
Alexandrova reached the 2nd round last season. 3 sets win over Boisson in the 2nd round. 4th Round at the US Open 2025, Final in Monterrey 2025, 4th Round in Cincinnati 2025, Semi finals in Doha 2025, Quarter finals in Wuhan 2024.
12 month stats favour Alexandrova. 2025 stats are stronger for Seidel. Seidel has the better ROI on hard. Stats in their last 10 on hard favour Alexandrova overall. Very good chance of 3 sets.
</t>
    </r>
    <r>
      <rPr>
        <b/>
        <sz val="12"/>
        <color theme="1"/>
        <rFont val="Calibri"/>
        <family val="2"/>
        <scheme val="minor"/>
      </rPr>
      <t>Lay Alexandrova and remove liability at 1.45. Back Alexandrova around 1.80 to 1.90 and remove liability at 1.45.</t>
    </r>
  </si>
  <si>
    <t xml:space="preserve">Chengdu Open - Chengdu, World Tour, CHN, Hard, 15/09/2025, $1.220M, ATP 250                                                                                                                                                                                                                                                        </t>
  </si>
  <si>
    <t>Lorenzo Musetti</t>
  </si>
  <si>
    <t>ITA</t>
  </si>
  <si>
    <t>Dino Prizmic</t>
  </si>
  <si>
    <t>CRO</t>
  </si>
  <si>
    <t>Mackenzie Mcdonald</t>
  </si>
  <si>
    <t>USA</t>
  </si>
  <si>
    <t>Nikoloz Basilashvili</t>
  </si>
  <si>
    <t>GEO</t>
  </si>
  <si>
    <t>Tallon Griekspoor</t>
  </si>
  <si>
    <t>Taro Daniel</t>
  </si>
  <si>
    <t>JPN</t>
  </si>
  <si>
    <t>Alexander Shevchenko</t>
  </si>
  <si>
    <t>KAZ</t>
  </si>
  <si>
    <t>Giovanni Mpetshi Perricard</t>
  </si>
  <si>
    <t>FRA</t>
  </si>
  <si>
    <t xml:space="preserve">Hangzhou Open - Hangzhou, World Tour, CHN, Hard, 15/09/2025, $1.049M, ATP 250                                                                                                                                                                                                                                                        </t>
  </si>
  <si>
    <t>Giulio Zeppieri</t>
  </si>
  <si>
    <t>Learner Tien</t>
  </si>
  <si>
    <t>Tomas Martin Etcheverry</t>
  </si>
  <si>
    <t>ARG</t>
  </si>
  <si>
    <t>Rinky Hijikata</t>
  </si>
  <si>
    <t>Dalibor Svrcina</t>
  </si>
  <si>
    <t>Zhizhen Zhang</t>
  </si>
  <si>
    <t>CHN</t>
  </si>
  <si>
    <t>Yibing Wu</t>
  </si>
  <si>
    <t>Sebastian Korda</t>
  </si>
  <si>
    <t>Nishesh Basavareddy</t>
  </si>
  <si>
    <t>Daniil Medvedev</t>
  </si>
  <si>
    <r>
      <t xml:space="preserve">Griekspoor 2-0. Most recent April 2024, clay, 3 sets. He won on hard in 2022, 2 sets. Hard win %'s favour Griekspoor.
Griekspoor reached the Quarter finals in Indian Wells 2025, Semi finals in Dubai  2025, 3rd Round in Shanghai 2024.
Daniel reached the 2nd round last year. He has come through the qual rounds. Easy win over Wong as underdog in the 1st round. 2nd round in Shanghai. 
12 month and 2025 stats are a little better for Griekspoor on serve. Stats for their last 10 favour Daniel. Griekspoor has the better ROI in the last 12 months. Chance of 3 sets. 
</t>
    </r>
    <r>
      <rPr>
        <b/>
        <sz val="12"/>
        <color theme="1"/>
        <rFont val="Calibri"/>
        <family val="2"/>
        <scheme val="minor"/>
      </rPr>
      <t xml:space="preserve">Back Griekspoor around 2.00 to 2.20 and remove liability at 1.65. </t>
    </r>
  </si>
  <si>
    <r>
      <t xml:space="preserve">Mcdonald 4-0. Most recent March 2025, hard, Basilashvilli retired. Easy win on hard in Aug 2022. Hard win %'s are better for Mcdonald.
Mcdonald has come through the qual rounds. 3 sets win over Zandschulp as slight underdog in the 1st round. 5 ATP 2nd rounds in 2025.
Basilashvilli has come through the qual rounds. 2 sets win over Harris in the 1st round. Very little ATP success on hard in the last year. CH title in Nov. 
12 month and 2025 ATP stats are a little better for Basilashvili on serve. Stats for their last 10 on hard are stronger for Mcdonald on serve and return stats are even. 
</t>
    </r>
    <r>
      <rPr>
        <b/>
        <sz val="12"/>
        <color theme="1"/>
        <rFont val="Calibri"/>
        <family val="2"/>
        <scheme val="minor"/>
      </rPr>
      <t xml:space="preserve">Back Mcdonald around 2.10 to 2.30 and remove liability at 1.65. </t>
    </r>
  </si>
  <si>
    <r>
      <t xml:space="preserve">1st meeting. Hard win %'s are better for Prizmic. 
Musetti reached the final last year. Quarter finals at the US Open 2025, 4th Round in Miami 2025, 3rd Round at the Australian Open 2025.
Prizmic had a 2 sets win over Atmane in the 1st round. He reached a CH final in Aug. 
2025 ATP stats are better for Prizmic overall. Most of his wins were in qual rounds. Stats for their last 10 on hard are stronger for Musetti.
</t>
    </r>
    <r>
      <rPr>
        <b/>
        <sz val="12"/>
        <color theme="1"/>
        <rFont val="Calibri"/>
        <family val="2"/>
        <scheme val="minor"/>
      </rPr>
      <t>Back Musetti around 1.95 to 2.20 and remove liability at 1.60.</t>
    </r>
  </si>
  <si>
    <r>
      <t xml:space="preserve">Perricard 2-0. Most recent May 2025, clay, 2 sets. He won on clay7 in 2024, 3 sets. Hard win %'s are fairly even. 
Shevchenko came through the 1st round when Monfils retired. He reached the final of a Challenger in Aug. 3rd Round in Shanghai 2024. Most of his ATP hard wins in the last 12 months were in qual rounds. 
Perricard reached the 2nd round last season. 3 sets win over Misolic in the 1st round. Semi finals in Winston-Salem 2025, Semi finals in Brisbane 2025.
12 month and 2025 ATP stats are stronger for Perricard on serve.
</t>
    </r>
    <r>
      <rPr>
        <b/>
        <sz val="12"/>
        <color theme="1"/>
        <rFont val="Calibri"/>
        <family val="2"/>
        <scheme val="minor"/>
      </rPr>
      <t>Back Perricard around 2.00 to 2.20 and remove liability at 1.60.</t>
    </r>
  </si>
  <si>
    <r>
      <t xml:space="preserve">1st meeting. Hard win %'s are better for Basavareddy. 
Basavareddy has come through the qual rounds. Semi finals in Auckland 2025. 3 ATP 2nd rounds in 2025.
Medvedev reached the Quarter finals in Washington 2025, Semi finals in Indian Wells 2025, Quarter finals in Dubai  2025, Quarter finals in Doha 2025, Quarter finals in Shanghai 2024, Semi finals in Beijing 2024.
12 month and 2025 stats favour Medvedev overall. This is the first ATP250 tournament he has played on hard in the last 18 months. How motivated will he be?
</t>
    </r>
    <r>
      <rPr>
        <b/>
        <sz val="12"/>
        <color theme="1"/>
        <rFont val="Calibri"/>
        <family val="2"/>
        <scheme val="minor"/>
      </rPr>
      <t xml:space="preserve">Lay Medvedev around 1.25 and remove liability at 1.50. Back Medvedev above 2.00 and remove liability at 1.55. </t>
    </r>
    <r>
      <rPr>
        <b/>
        <sz val="12"/>
        <color rgb="FFFF0000"/>
        <rFont val="Calibri"/>
        <family val="2"/>
        <scheme val="minor"/>
      </rPr>
      <t>Be careful with stake size.</t>
    </r>
  </si>
  <si>
    <r>
      <t xml:space="preserve">1st meeting. Hard win %'s are a little better for Zeppieri. 
Zeppieri has come through the qual rounds. Easy win in the 1st round. CH title in Sep. 
Tien needed 3 sets in the 1st round against Navone. He reached the 4th Round in Toronto 2025, 3rd Round in Washington 2025, Quarter finals in Acapulco 2025, 4th Round at the Australian Open 2025.
12 month and 2025 stats are better for Zeppieri on serve. All his wins before this week were in qual rounds. 
</t>
    </r>
    <r>
      <rPr>
        <b/>
        <sz val="12"/>
        <color theme="1"/>
        <rFont val="Calibri"/>
        <family val="2"/>
        <scheme val="minor"/>
      </rPr>
      <t>Back Tien around 2.00 to 2.20 and remove liability at 1.60.</t>
    </r>
  </si>
  <si>
    <r>
      <t xml:space="preserve">1st meeting. 12 month hard win %'s favour Hijikata. They are even in 2025.
Etcheverry had a 2 sets win over Dzumhur in the 1st round. He reached the 2nd round of the US Open and Cincinnati. 3rd Round in Toronto 2025.2nd rounds of the Australian Open and Adelaide. 
Hijikata reached the Quarter final last year. This time, he has come through the qual rounds. 2 sets win over Carabelli in the 1st round. Quarter finals in Adelaide 2025.
12 month and 2025 stats are stronger for Etcheverry. Stats for their last 10 on hard favour him on serve.
</t>
    </r>
    <r>
      <rPr>
        <b/>
        <sz val="12"/>
        <color theme="1"/>
        <rFont val="Calibri"/>
        <family val="2"/>
        <scheme val="minor"/>
      </rPr>
      <t>Back Etcheverry around 1.95 to 2.20 and remove liability at 1.60.</t>
    </r>
    <r>
      <rPr>
        <sz val="12"/>
        <color theme="1"/>
        <rFont val="Calibri"/>
        <family val="2"/>
        <scheme val="minor"/>
      </rPr>
      <t xml:space="preserve">
</t>
    </r>
  </si>
  <si>
    <r>
      <t xml:space="preserve">1st meeting. Hard win %'s are better for Wu.
Wu lost in the 1st round last season. 3 sets win over Mannarino in the 1st round. 3rd Round in Washington 2025, 3rd Round in Shanghai 2024.
Korda had a 2 sets win over Walton in the 1st round. He reached the Semi finals in Winston-Salem 2025, Quarter finals in Miami 2025, 2nd round of the Australian Open, Final in Adelaide 2025.
12 month and 2025 stats are stronger for Korda on serve. Stats for their last 10 on hard are stronger for Korda overall. Chance of 3 sets.
</t>
    </r>
    <r>
      <rPr>
        <b/>
        <sz val="12"/>
        <color theme="1"/>
        <rFont val="Calibri"/>
        <family val="2"/>
        <scheme val="minor"/>
      </rPr>
      <t>Back Korda around 2.00 to 2.20 and remove liability at 1.60.</t>
    </r>
  </si>
  <si>
    <r>
      <t xml:space="preserve">1st meeting. Hard win %'s are better for Svrcina.
Svrcina lost in the qual rounds last season. This time, he made it through qualifying. 2 sets win over a below par Berrettini in the 1st round. CH title in Aug. CH title and semi final in Feb. 
Zhang reached the final last season. 3rd set tie break win over Bu in the 1st round. He had won 1 of his last 10 on hard before this week. 
12 month ATP stats and stats in their last 10 on hard favour Zhang. He has won 2 of his last 10 but faced some tough opponents and performed well against them.
</t>
    </r>
    <r>
      <rPr>
        <b/>
        <sz val="12"/>
        <color theme="1"/>
        <rFont val="Calibri"/>
        <family val="2"/>
        <scheme val="minor"/>
      </rPr>
      <t>Back Zhang around 2.20 to 2.30 and remove liability at 1.70.</t>
    </r>
  </si>
  <si>
    <t>S</t>
  </si>
  <si>
    <t>Semi Finals</t>
  </si>
  <si>
    <r>
      <t xml:space="preserve">1st meeting. Hard win %'s are better for Swiatek.
Swiatek had an easy win over Cirstea in the 2nd round. 2 sets win over Krejcikova in the Quarter final. She reached the Quarter finals at the US Open 2025, Title in Cincinnati 2025, 4th Round in Montreal 2025, Quarter finals in Miami 2025, Semi finals in Indian Wells 2025, Quarter finals in Dubai 2025, Semi finals in Doha 2025, Semi finals at the Australian Open 2025.
Joint had a 2 sets win over Fruhvirtova in the 1st round. Easy win over Kenin in the 2nd round. 2 sets win over a poor |Tauson in the Quarter final. 2nd round of the US Open. 3rd round in Cincinnati. Quarter final in Merida. Semi final in Hobart. 
12 month and 2025 WTA stats are much stronger for Swiatek. 
Swiatek was broken a couple of times in the 2nd set of the quarter final. 5 double faults.
</t>
    </r>
    <r>
      <rPr>
        <b/>
        <sz val="12"/>
        <color theme="1"/>
        <rFont val="Calibri"/>
        <family val="2"/>
        <scheme val="minor"/>
      </rPr>
      <t>We can try a lay of Swiatek and remove liability at 1.20. Back her if she loses set 1.</t>
    </r>
  </si>
  <si>
    <r>
      <t xml:space="preserve">Alexandrova 4-3. Most recent Nov 2020, indoors, Alexandrova in 2. Siniakova won on clay in Sep 2020, 2 set. Alexandrova won their only match on a hard court in Jan 2020, 2 sets. Hard win %'s are better for Siniakova.
Alexandrova reached the 2nd round last season. 3 sets win over Boisson in the 2nd round. 2 sets win over Seidel in the quarter final. 4th Round at the US Open 2025, Final in Monterrey 2025, 4th Round in Cincinnati 2025, Semi finals in Doha 2025, Quarter finals in Wuhan 2024.
Siniakova has come through the qual rounds. Easy win in the 1st round. 2 sets win over Kasatkina in the 2nd round. 2 sets win over Lamens in the quarter final. She reached the Quarter finals in Prague 2025, 3rd Round in Indian Wells 2025, Semi finals in Guangzhou 2024.
12 month and 2025 stats favour Alexandrova on sere and strongly favour Siniakova on return. Stats for the last 10 on hard favour Alexandrova on serve and return stats are more even. 
</t>
    </r>
    <r>
      <rPr>
        <sz val="12"/>
        <color rgb="FFFF0000"/>
        <rFont val="Calibri"/>
        <family val="2"/>
        <scheme val="minor"/>
      </rPr>
      <t xml:space="preserve">**I am driving up to Bradford this morning and need to get going. There are no prices for this match yet. I am favouring Alexandrova to win in 3 and expect her to be priced around 1.60
Based on a 1.60 start price, back Alexandrova around 2.20 to 2.30 and remove liability at 1.65. Amend those prices when the prices appear.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</si>
</sst>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sz val="12"/>
      <color rgb="FFFF0000"/>
      <name val="Calibri"/>
      <family val="2"/>
      <scheme val="minor"/>
    </font>
    <font>
      <b/>
      <sz val="12"/>
      <color theme="1"/>
      <name val="Calibri"/>
      <family val="2"/>
      <scheme val="minor"/>
    </font>
    <font>
      <b/>
      <sz val="12"/>
      <color rgb="FFFF000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5">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1" xfId="6" applyBorder="1" applyAlignment="1">
      <alignment horizontal="center" vertical="top"/>
    </xf>
    <xf numFmtId="0" fontId="1" fillId="2" borderId="1" xfId="6" applyFill="1" applyBorder="1" applyAlignment="1">
      <alignment horizontal="center" vertical="top"/>
    </xf>
    <xf numFmtId="10" fontId="1" fillId="0" borderId="1" xfId="6" applyNumberFormat="1" applyBorder="1" applyAlignment="1">
      <alignment horizontal="center" vertical="top"/>
    </xf>
    <xf numFmtId="2" fontId="1" fillId="0" borderId="0" xfId="0" applyNumberFormat="1" applyFont="1" applyAlignment="1">
      <alignment horizontal="center" vertical="top"/>
    </xf>
    <xf numFmtId="20" fontId="1" fillId="0" borderId="0" xfId="0" applyNumberFormat="1" applyFont="1" applyAlignment="1">
      <alignment horizontal="center" vertical="center" wrapText="1"/>
    </xf>
    <xf numFmtId="0" fontId="1" fillId="0" borderId="0" xfId="0" applyFont="1" applyAlignment="1">
      <alignment horizontal="center" vertical="top"/>
    </xf>
    <xf numFmtId="0" fontId="1" fillId="0" borderId="2" xfId="6" applyBorder="1" applyAlignment="1">
      <alignment horizontal="center" vertical="top"/>
    </xf>
    <xf numFmtId="0" fontId="1" fillId="7" borderId="2" xfId="6" applyFill="1" applyBorder="1" applyAlignment="1">
      <alignment horizontal="center" vertical="top"/>
    </xf>
    <xf numFmtId="10" fontId="1" fillId="0" borderId="2" xfId="6" applyNumberFormat="1" applyBorder="1" applyAlignment="1">
      <alignment horizontal="center" vertical="top"/>
    </xf>
    <xf numFmtId="0" fontId="1" fillId="0" borderId="0" xfId="0" applyFont="1" applyAlignment="1">
      <alignment horizontal="left" vertical="center" wrapText="1"/>
    </xf>
    <xf numFmtId="0" fontId="1" fillId="7" borderId="1" xfId="6" applyFill="1" applyBorder="1" applyAlignment="1">
      <alignment horizontal="center" vertical="top"/>
    </xf>
    <xf numFmtId="0" fontId="1" fillId="0" borderId="0" xfId="0" applyFont="1" applyAlignment="1">
      <alignment horizontal="center" vertical="center" wrapText="1"/>
    </xf>
    <xf numFmtId="0" fontId="1" fillId="2" borderId="2" xfId="6" applyFill="1" applyBorder="1" applyAlignment="1">
      <alignment horizontal="center" vertical="top"/>
    </xf>
    <xf numFmtId="0" fontId="1" fillId="0" borderId="0" xfId="0" applyFont="1" applyAlignment="1">
      <alignment horizontal="center"/>
    </xf>
    <xf numFmtId="49" fontId="1" fillId="0" borderId="0" xfId="0" applyNumberFormat="1" applyFont="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xf>
    <xf numFmtId="49" fontId="1" fillId="0" borderId="2"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0" fontId="10" fillId="0" borderId="0" xfId="0" applyNumberFormat="1" applyFont="1" applyAlignment="1">
      <alignment horizontal="center"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F1E05D5A-C6D1-4943-BBAE-8ED0773C63CD}"/>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opLeftCell="A22"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50" t="s">
        <v>74</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35" t="s">
        <v>83</v>
      </c>
      <c r="C7" s="34" t="s">
        <v>61</v>
      </c>
      <c r="D7" s="36">
        <v>0.64470000000000005</v>
      </c>
      <c r="E7" s="49"/>
      <c r="F7" s="34">
        <v>31</v>
      </c>
      <c r="G7" s="34">
        <v>60</v>
      </c>
      <c r="H7" s="34">
        <v>1.5349999666213989</v>
      </c>
      <c r="I7" s="24">
        <v>1.53</v>
      </c>
      <c r="J7" s="24">
        <v>1.6</v>
      </c>
      <c r="K7" s="54">
        <v>0.25</v>
      </c>
      <c r="L7" s="22"/>
      <c r="M7" s="39" t="s">
        <v>56</v>
      </c>
      <c r="N7" s="31" t="str" cm="1">
        <f t="array" aca="1" ref="N7" ca="1">IF(INDIRECT("M" &amp; ROW())="x", INDIRECT("B" &amp; ROW()) &amp; IF(INDIRECT("E" &amp; ROW())="x", " in 2", " in 3"), "")</f>
        <v>Tallon Griekspoor in 3</v>
      </c>
      <c r="O7" s="22" t="str">
        <f ca="1">IF(N7="x", C7 &amp; IF(F7="x", " in 2", " in 3"), "")</f>
        <v/>
      </c>
    </row>
    <row r="8" spans="1:15" ht="218.4" x14ac:dyDescent="0.3">
      <c r="A8" s="40"/>
      <c r="B8" s="41" t="s">
        <v>84</v>
      </c>
      <c r="C8" s="40" t="s">
        <v>85</v>
      </c>
      <c r="D8" s="42">
        <v>0.3553</v>
      </c>
      <c r="E8" s="51" t="s">
        <v>56</v>
      </c>
      <c r="F8" s="40">
        <v>168</v>
      </c>
      <c r="G8" s="40">
        <v>109</v>
      </c>
      <c r="H8" s="40">
        <v>2.619999885559082</v>
      </c>
      <c r="I8" s="24"/>
      <c r="J8" s="24"/>
      <c r="K8" s="43" t="s">
        <v>103</v>
      </c>
      <c r="L8" s="22">
        <v>7.5</v>
      </c>
      <c r="M8" s="28"/>
      <c r="N8" s="31" t="str" cm="1">
        <f t="array" aca="1" ref="N8" ca="1">IF(INDIRECT("M" &amp; ROW())="x", INDIRECT("B" &amp; ROW()) &amp; IF(INDIRECT("E" &amp; ROW())="x", " in 2", " in 3"), "")</f>
        <v/>
      </c>
      <c r="O8" s="22" t="str">
        <f ca="1">IF(N8="x", C8 &amp; IF(F8="x", " in 2", " in 3"), "")</f>
        <v/>
      </c>
    </row>
    <row r="9" spans="1:15" x14ac:dyDescent="0.3">
      <c r="A9" s="34">
        <v>2</v>
      </c>
      <c r="B9" s="35" t="s">
        <v>79</v>
      </c>
      <c r="C9" s="34" t="s">
        <v>80</v>
      </c>
      <c r="D9" s="36">
        <v>0.83279999999999998</v>
      </c>
      <c r="E9" s="49" t="s">
        <v>56</v>
      </c>
      <c r="F9" s="34">
        <v>98</v>
      </c>
      <c r="G9" s="34">
        <v>72</v>
      </c>
      <c r="H9" s="34">
        <v>1.5460000038146973</v>
      </c>
      <c r="I9" s="24">
        <v>1.61</v>
      </c>
      <c r="J9" s="24">
        <v>1.65</v>
      </c>
      <c r="K9" s="13"/>
      <c r="L9" s="22"/>
      <c r="M9" s="39" t="s">
        <v>56</v>
      </c>
      <c r="N9" s="31" t="str" cm="1">
        <f t="array" aca="1" ref="N9" ca="1">IF(INDIRECT("M" &amp; ROW())="x", INDIRECT("B" &amp; ROW()) &amp; IF(INDIRECT("E" &amp; ROW())="x", " in 2", " in 3"), "")</f>
        <v>Mackenzie Mcdonald in 2</v>
      </c>
    </row>
    <row r="10" spans="1:15" ht="218.4" x14ac:dyDescent="0.3">
      <c r="A10" s="40"/>
      <c r="B10" s="41" t="s">
        <v>81</v>
      </c>
      <c r="C10" s="40" t="s">
        <v>82</v>
      </c>
      <c r="D10" s="42">
        <v>0.16719999999999999</v>
      </c>
      <c r="E10" s="51"/>
      <c r="F10" s="40">
        <v>114</v>
      </c>
      <c r="G10" s="40">
        <v>149</v>
      </c>
      <c r="H10" s="40">
        <v>2.5799999237060547</v>
      </c>
      <c r="I10" s="24"/>
      <c r="J10" s="24"/>
      <c r="K10" s="43" t="s">
        <v>104</v>
      </c>
      <c r="L10" s="22">
        <v>7.5</v>
      </c>
      <c r="M10" s="28"/>
      <c r="N10" s="31" t="str" cm="1">
        <f t="array" aca="1" ref="N10" ca="1">IF(INDIRECT("M" &amp; ROW())="x", INDIRECT("B" &amp; ROW()) &amp; IF(INDIRECT("E" &amp; ROW())="x", " in 2", " in 3"), "")</f>
        <v/>
      </c>
    </row>
    <row r="11" spans="1:15" x14ac:dyDescent="0.3">
      <c r="A11" s="34">
        <v>3</v>
      </c>
      <c r="B11" s="35" t="s">
        <v>75</v>
      </c>
      <c r="C11" s="34" t="s">
        <v>76</v>
      </c>
      <c r="D11" s="36">
        <v>0.44019999999999998</v>
      </c>
      <c r="E11" s="49"/>
      <c r="F11" s="34">
        <v>9</v>
      </c>
      <c r="G11" s="34">
        <v>36</v>
      </c>
      <c r="H11" s="34">
        <v>1.371999979019165</v>
      </c>
      <c r="I11" s="24">
        <v>1.49</v>
      </c>
      <c r="J11" s="24">
        <v>1.6</v>
      </c>
      <c r="K11" s="13"/>
      <c r="L11" s="22"/>
      <c r="M11" s="39" t="s">
        <v>56</v>
      </c>
      <c r="N11" s="31" t="str" cm="1">
        <f t="array" aca="1" ref="N11" ca="1">IF(INDIRECT("M" &amp; ROW())="x", INDIRECT("B" &amp; ROW()) &amp; IF(INDIRECT("E" &amp; ROW())="x", " in 2", " in 3"), "")</f>
        <v>Lorenzo Musetti in 3</v>
      </c>
    </row>
    <row r="12" spans="1:15" ht="171.6" x14ac:dyDescent="0.3">
      <c r="A12" s="40"/>
      <c r="B12" s="41" t="s">
        <v>77</v>
      </c>
      <c r="C12" s="40" t="s">
        <v>78</v>
      </c>
      <c r="D12" s="42">
        <v>0.55979999999999996</v>
      </c>
      <c r="E12" s="51" t="s">
        <v>56</v>
      </c>
      <c r="F12" s="40">
        <v>121</v>
      </c>
      <c r="G12" s="40">
        <v>708</v>
      </c>
      <c r="H12" s="40">
        <v>3.2799999713897705</v>
      </c>
      <c r="I12" s="24"/>
      <c r="J12" s="24"/>
      <c r="K12" s="43" t="s">
        <v>105</v>
      </c>
      <c r="L12" s="22">
        <v>7.5</v>
      </c>
      <c r="M12" s="28"/>
      <c r="N12" s="31" t="str" cm="1">
        <f t="array" aca="1" ref="N12" ca="1">IF(INDIRECT("M" &amp; ROW())="x", INDIRECT("B" &amp; ROW()) &amp; IF(INDIRECT("E" &amp; ROW())="x", " in 2", " in 3"), "")</f>
        <v/>
      </c>
    </row>
    <row r="13" spans="1:15" x14ac:dyDescent="0.3">
      <c r="A13" s="34">
        <v>4</v>
      </c>
      <c r="B13" s="44" t="s">
        <v>86</v>
      </c>
      <c r="C13" s="34" t="s">
        <v>87</v>
      </c>
      <c r="D13" s="36">
        <v>0.42070000000000002</v>
      </c>
      <c r="E13" s="49"/>
      <c r="F13" s="34">
        <v>96</v>
      </c>
      <c r="G13" s="34">
        <v>127</v>
      </c>
      <c r="H13" s="34">
        <v>2.5</v>
      </c>
      <c r="I13" s="24"/>
      <c r="J13" s="24"/>
      <c r="K13" s="13"/>
      <c r="L13" s="22"/>
      <c r="M13" s="22"/>
      <c r="N13" s="31" t="str" cm="1">
        <f t="array" aca="1" ref="N13" ca="1">IF(INDIRECT("M" &amp; ROW())="x", INDIRECT("B" &amp; ROW()) &amp; IF(INDIRECT("E" &amp; ROW())="x", " in 2", " in 3"), "")</f>
        <v/>
      </c>
    </row>
    <row r="14" spans="1:15" ht="202.8" x14ac:dyDescent="0.3">
      <c r="A14" s="40"/>
      <c r="B14" s="46" t="s">
        <v>88</v>
      </c>
      <c r="C14" s="40" t="s">
        <v>89</v>
      </c>
      <c r="D14" s="42">
        <v>0.57930000000000004</v>
      </c>
      <c r="E14" s="51" t="s">
        <v>56</v>
      </c>
      <c r="F14" s="40">
        <v>36</v>
      </c>
      <c r="G14" s="40">
        <v>57</v>
      </c>
      <c r="H14" s="40">
        <v>1.5779999494552612</v>
      </c>
      <c r="I14" s="24">
        <v>1.57</v>
      </c>
      <c r="J14" s="24">
        <v>1.55</v>
      </c>
      <c r="K14" s="43" t="s">
        <v>106</v>
      </c>
      <c r="L14" s="22">
        <v>7.5</v>
      </c>
      <c r="M14" s="39" t="s">
        <v>56</v>
      </c>
      <c r="N14" s="31" t="str" cm="1">
        <f t="array" aca="1" ref="N14" ca="1">IF(INDIRECT("M" &amp; ROW())="x", INDIRECT("B" &amp; ROW()) &amp; IF(INDIRECT("E" &amp; ROW())="x", " in 2", " in 3"), "")</f>
        <v>Giovanni Mpetshi Perricard in 2</v>
      </c>
    </row>
    <row r="15" spans="1:15"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5"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52" t="s">
        <v>90</v>
      </c>
      <c r="B17" s="53"/>
      <c r="C17" s="53"/>
      <c r="D17" s="53"/>
      <c r="E17" s="53"/>
      <c r="F17" s="53"/>
      <c r="G17" s="53"/>
      <c r="H17" s="53"/>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4">
        <v>1</v>
      </c>
      <c r="B19" s="44" t="s">
        <v>101</v>
      </c>
      <c r="C19" s="34" t="s">
        <v>80</v>
      </c>
      <c r="D19" s="36">
        <v>0.52539999999999998</v>
      </c>
      <c r="E19" s="49"/>
      <c r="F19" s="34">
        <v>109</v>
      </c>
      <c r="G19" s="34">
        <v>52</v>
      </c>
      <c r="H19" s="34">
        <v>3.2100000381469727</v>
      </c>
      <c r="I19" s="24"/>
      <c r="J19" s="24"/>
      <c r="K19" s="54">
        <v>0.1875</v>
      </c>
      <c r="L19" s="22"/>
      <c r="M19" s="22"/>
      <c r="N19" s="31" t="str" cm="1">
        <f t="array" aca="1" ref="N19" ca="1">IF(INDIRECT("M" &amp; ROW())="x", INDIRECT("B" &amp; ROW()) &amp; IF(INDIRECT("E" &amp; ROW())="x", " in 2", " in 3"), "")</f>
        <v/>
      </c>
    </row>
    <row r="20" spans="1:14" ht="218.4" x14ac:dyDescent="0.3">
      <c r="A20" s="40"/>
      <c r="B20" s="46" t="s">
        <v>102</v>
      </c>
      <c r="C20" s="40" t="s">
        <v>72</v>
      </c>
      <c r="D20" s="42">
        <v>0.47460000000000002</v>
      </c>
      <c r="E20" s="51" t="s">
        <v>56</v>
      </c>
      <c r="F20" s="40">
        <v>18</v>
      </c>
      <c r="G20" s="40">
        <v>5</v>
      </c>
      <c r="H20" s="40">
        <v>1.3849999904632568</v>
      </c>
      <c r="I20" s="24">
        <v>1.45</v>
      </c>
      <c r="J20" s="24">
        <v>1.45</v>
      </c>
      <c r="K20" s="43" t="s">
        <v>107</v>
      </c>
      <c r="L20" s="22">
        <v>7</v>
      </c>
      <c r="M20" s="39" t="s">
        <v>56</v>
      </c>
      <c r="N20" s="31" t="str" cm="1">
        <f t="array" aca="1" ref="N20" ca="1">IF(INDIRECT("M" &amp; ROW())="x", INDIRECT("B" &amp; ROW()) &amp; IF(INDIRECT("E" &amp; ROW())="x", " in 2", " in 3"), "")</f>
        <v>Daniil Medvedev in 2</v>
      </c>
    </row>
    <row r="21" spans="1:14" x14ac:dyDescent="0.3">
      <c r="A21" s="34">
        <v>2</v>
      </c>
      <c r="B21" s="44" t="s">
        <v>91</v>
      </c>
      <c r="C21" s="34" t="s">
        <v>76</v>
      </c>
      <c r="D21" s="36">
        <v>0.4375</v>
      </c>
      <c r="E21" s="49"/>
      <c r="F21" s="34">
        <v>169</v>
      </c>
      <c r="G21" s="34">
        <v>486</v>
      </c>
      <c r="H21" s="34">
        <v>2.7100000381469727</v>
      </c>
      <c r="I21" s="24"/>
      <c r="J21" s="24"/>
      <c r="K21" s="13"/>
      <c r="L21" s="22"/>
      <c r="M21" s="22"/>
      <c r="N21" s="31" t="str" cm="1">
        <f t="array" aca="1" ref="N21" ca="1">IF(INDIRECT("M" &amp; ROW())="x", INDIRECT("B" &amp; ROW()) &amp; IF(INDIRECT("E" &amp; ROW())="x", " in 2", " in 3"), "")</f>
        <v/>
      </c>
    </row>
    <row r="22" spans="1:14" ht="187.2" x14ac:dyDescent="0.3">
      <c r="A22" s="40"/>
      <c r="B22" s="46" t="s">
        <v>92</v>
      </c>
      <c r="C22" s="40" t="s">
        <v>80</v>
      </c>
      <c r="D22" s="42">
        <v>0.5625</v>
      </c>
      <c r="E22" s="51" t="s">
        <v>56</v>
      </c>
      <c r="F22" s="40">
        <v>54</v>
      </c>
      <c r="G22" s="40">
        <v>38</v>
      </c>
      <c r="H22" s="40">
        <v>1.5049999952316284</v>
      </c>
      <c r="I22" s="24">
        <v>1.62</v>
      </c>
      <c r="J22" s="24">
        <v>1.65</v>
      </c>
      <c r="K22" s="43" t="s">
        <v>108</v>
      </c>
      <c r="L22" s="22">
        <v>7.5</v>
      </c>
      <c r="M22" s="39" t="s">
        <v>56</v>
      </c>
      <c r="N22" s="31" t="str" cm="1">
        <f t="array" aca="1" ref="N22" ca="1">IF(INDIRECT("M" &amp; ROW())="x", INDIRECT("B" &amp; ROW()) &amp; IF(INDIRECT("E" &amp; ROW())="x", " in 2", " in 3"), "")</f>
        <v>Learner Tien in 2</v>
      </c>
    </row>
    <row r="23" spans="1:14" x14ac:dyDescent="0.3">
      <c r="A23" s="34">
        <v>3</v>
      </c>
      <c r="B23" s="35" t="s">
        <v>93</v>
      </c>
      <c r="C23" s="34" t="s">
        <v>94</v>
      </c>
      <c r="D23" s="36">
        <v>0.56769999999999998</v>
      </c>
      <c r="E23" s="49" t="s">
        <v>56</v>
      </c>
      <c r="F23" s="34">
        <v>63</v>
      </c>
      <c r="G23" s="34">
        <v>68</v>
      </c>
      <c r="H23" s="34">
        <v>1.6059999465942383</v>
      </c>
      <c r="I23" s="24">
        <v>1.49</v>
      </c>
      <c r="J23" s="24">
        <v>1.5</v>
      </c>
      <c r="K23" s="13"/>
      <c r="L23" s="22"/>
      <c r="M23" s="39" t="s">
        <v>56</v>
      </c>
      <c r="N23" s="31" t="str" cm="1">
        <f t="array" aca="1" ref="N23" ca="1">IF(INDIRECT("M" &amp; ROW())="x", INDIRECT("B" &amp; ROW()) &amp; IF(INDIRECT("E" &amp; ROW())="x", " in 2", " in 3"), "")</f>
        <v>Tomas Martin Etcheverry in 2</v>
      </c>
    </row>
    <row r="24" spans="1:14" ht="218.4" x14ac:dyDescent="0.3">
      <c r="A24" s="40"/>
      <c r="B24" s="41" t="s">
        <v>95</v>
      </c>
      <c r="C24" s="40" t="s">
        <v>58</v>
      </c>
      <c r="D24" s="42">
        <v>0.43230000000000002</v>
      </c>
      <c r="E24" s="51"/>
      <c r="F24" s="40">
        <v>111</v>
      </c>
      <c r="G24" s="40">
        <v>41</v>
      </c>
      <c r="H24" s="40">
        <v>2.440000057220459</v>
      </c>
      <c r="I24" s="24"/>
      <c r="J24" s="24"/>
      <c r="K24" s="43" t="s">
        <v>109</v>
      </c>
      <c r="L24" s="22">
        <v>7.5</v>
      </c>
      <c r="M24" s="22"/>
      <c r="N24" s="31" t="str" cm="1">
        <f t="array" aca="1" ref="N24" ca="1">IF(INDIRECT("M" &amp; ROW())="x", INDIRECT("B" &amp; ROW()) &amp; IF(INDIRECT("E" &amp; ROW())="x", " in 2", " in 3"), "")</f>
        <v/>
      </c>
    </row>
    <row r="25" spans="1:14" x14ac:dyDescent="0.3">
      <c r="A25" s="34">
        <v>4</v>
      </c>
      <c r="B25" s="44" t="s">
        <v>99</v>
      </c>
      <c r="C25" s="34" t="s">
        <v>98</v>
      </c>
      <c r="D25" s="36">
        <v>0.60699999999999998</v>
      </c>
      <c r="E25" s="49" t="s">
        <v>56</v>
      </c>
      <c r="F25" s="34">
        <v>196</v>
      </c>
      <c r="G25" s="34">
        <v>208</v>
      </c>
      <c r="H25" s="34">
        <v>2.380000114440918</v>
      </c>
      <c r="I25" s="24"/>
      <c r="J25" s="24"/>
      <c r="K25" s="13"/>
      <c r="L25" s="22"/>
      <c r="M25" s="22"/>
      <c r="N25" s="31" t="str" cm="1">
        <f t="array" aca="1" ref="N25" ca="1">IF(INDIRECT("M" &amp; ROW())="x", INDIRECT("B" &amp; ROW()) &amp; IF(INDIRECT("E" &amp; ROW())="x", " in 2", " in 3"), "")</f>
        <v/>
      </c>
    </row>
    <row r="26" spans="1:14" ht="187.2" x14ac:dyDescent="0.3">
      <c r="A26" s="40"/>
      <c r="B26" s="46" t="s">
        <v>100</v>
      </c>
      <c r="C26" s="40" t="s">
        <v>80</v>
      </c>
      <c r="D26" s="42">
        <v>0.39300000000000002</v>
      </c>
      <c r="E26" s="51"/>
      <c r="F26" s="40">
        <v>79</v>
      </c>
      <c r="G26" s="40">
        <v>16</v>
      </c>
      <c r="H26" s="40">
        <v>1.6289999485015869</v>
      </c>
      <c r="I26" s="24">
        <v>1.53</v>
      </c>
      <c r="J26" s="24">
        <v>1.7</v>
      </c>
      <c r="K26" s="43" t="s">
        <v>110</v>
      </c>
      <c r="L26" s="22">
        <v>7</v>
      </c>
      <c r="M26" s="39" t="s">
        <v>56</v>
      </c>
      <c r="N26" s="31" t="str" cm="1">
        <f t="array" aca="1" ref="N26" ca="1">IF(INDIRECT("M" &amp; ROW())="x", INDIRECT("B" &amp; ROW()) &amp; IF(INDIRECT("E" &amp; ROW())="x", " in 2", " in 3"), "")</f>
        <v>Sebastian Korda in 3</v>
      </c>
    </row>
    <row r="27" spans="1:14" x14ac:dyDescent="0.3">
      <c r="A27" s="34">
        <v>5</v>
      </c>
      <c r="B27" s="44" t="s">
        <v>96</v>
      </c>
      <c r="C27" s="34" t="s">
        <v>63</v>
      </c>
      <c r="D27" s="36">
        <v>0.55920000000000003</v>
      </c>
      <c r="E27" s="49" t="s">
        <v>56</v>
      </c>
      <c r="F27" s="34">
        <v>99</v>
      </c>
      <c r="G27" s="34">
        <v>104</v>
      </c>
      <c r="H27" s="34">
        <v>2.0099999904632568</v>
      </c>
      <c r="I27" s="24"/>
      <c r="J27" s="24"/>
      <c r="K27" s="13"/>
      <c r="L27" s="22"/>
      <c r="M27" s="22"/>
      <c r="N27" s="31" t="str" cm="1">
        <f t="array" aca="1" ref="N27" ca="1">IF(INDIRECT("M" &amp; ROW())="x", INDIRECT("B" &amp; ROW()) &amp; IF(INDIRECT("E" &amp; ROW())="x", " in 2", " in 3"), "")</f>
        <v/>
      </c>
    </row>
    <row r="28" spans="1:14" ht="202.8" x14ac:dyDescent="0.3">
      <c r="A28" s="40"/>
      <c r="B28" s="41" t="s">
        <v>97</v>
      </c>
      <c r="C28" s="40" t="s">
        <v>98</v>
      </c>
      <c r="D28" s="42">
        <v>0.44080000000000003</v>
      </c>
      <c r="E28" s="51"/>
      <c r="F28" s="40">
        <v>192</v>
      </c>
      <c r="G28" s="40">
        <v>79</v>
      </c>
      <c r="H28" s="40">
        <v>1.8619999885559082</v>
      </c>
      <c r="I28" s="24">
        <v>1.7</v>
      </c>
      <c r="J28" s="24">
        <v>1.7</v>
      </c>
      <c r="K28" s="43" t="s">
        <v>111</v>
      </c>
      <c r="L28" s="22">
        <v>7</v>
      </c>
      <c r="M28" s="39" t="s">
        <v>56</v>
      </c>
      <c r="N28" s="31" t="str" cm="1">
        <f t="array" aca="1" ref="N28" ca="1">IF(INDIRECT("M" &amp; ROW())="x", INDIRECT("B" &amp; ROW()) &amp; IF(INDIRECT("E" &amp; ROW())="x", " in 2", " in 3"), "")</f>
        <v>Zhizhen Zhang in 3</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9:H28">
    <sortCondition ref="A19:A28"/>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topLeftCell="A14" workbookViewId="0">
      <selection activeCell="E20" sqref="E20"/>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3" t="s">
        <v>53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35" t="s">
        <v>54</v>
      </c>
      <c r="C7" s="34" t="s">
        <v>55</v>
      </c>
      <c r="D7" s="36">
        <v>0.64270000000000005</v>
      </c>
      <c r="E7" s="34"/>
      <c r="F7" s="34">
        <v>12</v>
      </c>
      <c r="G7" s="34">
        <v>42</v>
      </c>
      <c r="H7" s="34">
        <v>1.5679999589920044</v>
      </c>
      <c r="I7" s="37">
        <v>1.64</v>
      </c>
      <c r="J7" s="37">
        <v>1.7</v>
      </c>
      <c r="K7" s="38">
        <v>0.16666666666666666</v>
      </c>
      <c r="L7" s="39"/>
      <c r="M7" s="39" t="s">
        <v>56</v>
      </c>
      <c r="N7" s="31" t="str" cm="1">
        <f t="array" aca="1" ref="N7" ca="1">IF(INDIRECT("M" &amp; ROW())="x", INDIRECT("B" &amp; ROW()) &amp; IF(INDIRECT("E" &amp; ROW())="x", " in 2", " in 3"), "")</f>
        <v>Clara Tauson in 3</v>
      </c>
    </row>
    <row r="8" spans="1:14" ht="218.4" x14ac:dyDescent="0.3">
      <c r="A8" s="40"/>
      <c r="B8" s="41" t="s">
        <v>57</v>
      </c>
      <c r="C8" s="40" t="s">
        <v>58</v>
      </c>
      <c r="D8" s="42">
        <v>0.35730000000000001</v>
      </c>
      <c r="E8" s="40" t="s">
        <v>56</v>
      </c>
      <c r="F8" s="40">
        <v>46</v>
      </c>
      <c r="G8" s="40">
        <v>71</v>
      </c>
      <c r="H8" s="40">
        <v>2.5199999809265137</v>
      </c>
      <c r="I8" s="37"/>
      <c r="J8" s="37"/>
      <c r="K8" s="43" t="s">
        <v>59</v>
      </c>
      <c r="L8" s="39">
        <v>7</v>
      </c>
      <c r="M8" s="39"/>
      <c r="N8" s="31" t="str" cm="1">
        <f t="array" aca="1" ref="N8" ca="1">IF(INDIRECT("M" &amp; ROW())="x", INDIRECT("B" &amp; ROW()) &amp; IF(INDIRECT("E" &amp; ROW())="x", " in 2", " in 3"), "")</f>
        <v/>
      </c>
    </row>
    <row r="9" spans="1:14" x14ac:dyDescent="0.3">
      <c r="A9" s="34">
        <v>2</v>
      </c>
      <c r="B9" s="35" t="s">
        <v>65</v>
      </c>
      <c r="C9" s="34" t="s">
        <v>66</v>
      </c>
      <c r="D9" s="36">
        <v>0.74399999999999999</v>
      </c>
      <c r="E9" s="34" t="s">
        <v>56</v>
      </c>
      <c r="F9" s="34">
        <v>2</v>
      </c>
      <c r="G9" s="34">
        <v>2</v>
      </c>
      <c r="H9" s="34">
        <v>1.08</v>
      </c>
      <c r="I9" s="37">
        <v>1.1100000000000001</v>
      </c>
      <c r="J9" s="37">
        <v>1.1499999999999999</v>
      </c>
      <c r="K9" s="45"/>
      <c r="L9" s="39"/>
      <c r="M9" s="39" t="s">
        <v>56</v>
      </c>
      <c r="N9" s="31" t="str" cm="1">
        <f t="array" aca="1" ref="N9" ca="1">IF(INDIRECT("M" &amp; ROW())="x", INDIRECT("B" &amp; ROW()) &amp; IF(INDIRECT("E" &amp; ROW())="x", " in 2", " in 3"), "")</f>
        <v>Iga Swiatek in 2</v>
      </c>
    </row>
    <row r="10" spans="1:14" ht="249.6" x14ac:dyDescent="0.3">
      <c r="A10" s="40"/>
      <c r="B10" s="41" t="s">
        <v>67</v>
      </c>
      <c r="C10" s="40" t="s">
        <v>63</v>
      </c>
      <c r="D10" s="42">
        <v>0.25600000000000001</v>
      </c>
      <c r="E10" s="40"/>
      <c r="F10" s="40">
        <v>39</v>
      </c>
      <c r="G10" s="40">
        <v>136</v>
      </c>
      <c r="H10" s="40">
        <v>5.86</v>
      </c>
      <c r="I10" s="37"/>
      <c r="J10" s="37"/>
      <c r="K10" s="43" t="s">
        <v>68</v>
      </c>
      <c r="L10" s="39">
        <v>7.5</v>
      </c>
      <c r="M10" s="39"/>
      <c r="N10" s="31" t="str" cm="1">
        <f t="array" aca="1" ref="N10" ca="1">IF(INDIRECT("M" &amp; ROW())="x", INDIRECT("B" &amp; ROW()) &amp; IF(INDIRECT("E" &amp; ROW())="x", " in 2", " in 3"), "")</f>
        <v/>
      </c>
    </row>
    <row r="11" spans="1:14" x14ac:dyDescent="0.3">
      <c r="A11" s="34">
        <v>3</v>
      </c>
      <c r="B11" s="44" t="s">
        <v>60</v>
      </c>
      <c r="C11" s="34" t="s">
        <v>61</v>
      </c>
      <c r="D11" s="36">
        <v>0.44829999999999998</v>
      </c>
      <c r="E11" s="34"/>
      <c r="F11" s="34">
        <v>64</v>
      </c>
      <c r="G11" s="34">
        <v>69</v>
      </c>
      <c r="H11" s="34">
        <v>2.4900000000000002</v>
      </c>
      <c r="I11" s="37"/>
      <c r="J11" s="37"/>
      <c r="K11" s="45"/>
      <c r="L11" s="39"/>
      <c r="M11" s="39"/>
      <c r="N11" s="31" t="str" cm="1">
        <f t="array" aca="1" ref="N11" ca="1">IF(INDIRECT("M" &amp; ROW())="x", INDIRECT("B" &amp; ROW()) &amp; IF(INDIRECT("E" &amp; ROW())="x", " in 2", " in 3"), "")</f>
        <v/>
      </c>
    </row>
    <row r="12" spans="1:14" ht="218.4" x14ac:dyDescent="0.3">
      <c r="A12" s="40"/>
      <c r="B12" s="46" t="s">
        <v>62</v>
      </c>
      <c r="C12" s="40" t="s">
        <v>63</v>
      </c>
      <c r="D12" s="42">
        <v>0.55169999999999997</v>
      </c>
      <c r="E12" s="40" t="s">
        <v>56</v>
      </c>
      <c r="F12" s="40">
        <v>77</v>
      </c>
      <c r="G12" s="40">
        <v>53</v>
      </c>
      <c r="H12" s="40">
        <v>1.54</v>
      </c>
      <c r="I12" s="37">
        <v>1.46</v>
      </c>
      <c r="J12" s="37">
        <v>1.65</v>
      </c>
      <c r="K12" s="43" t="s">
        <v>64</v>
      </c>
      <c r="L12" s="39">
        <v>7</v>
      </c>
      <c r="M12" s="39" t="s">
        <v>56</v>
      </c>
      <c r="N12" s="31" t="str" cm="1">
        <f t="array" aca="1" ref="N12" ca="1">IF(INDIRECT("M" &amp; ROW())="x", INDIRECT("B" &amp; ROW()) &amp; IF(INDIRECT("E" &amp; ROW())="x", " in 2", " in 3"), "")</f>
        <v>Katerina Siniakova in 2</v>
      </c>
    </row>
    <row r="13" spans="1:14" x14ac:dyDescent="0.3">
      <c r="A13" s="34">
        <v>4</v>
      </c>
      <c r="B13" s="44" t="s">
        <v>69</v>
      </c>
      <c r="C13" s="34" t="s">
        <v>70</v>
      </c>
      <c r="D13" s="36">
        <v>0.45429999999999998</v>
      </c>
      <c r="E13" s="34" t="s">
        <v>56</v>
      </c>
      <c r="F13" s="34">
        <v>105</v>
      </c>
      <c r="G13" s="34">
        <v>246</v>
      </c>
      <c r="H13" s="34">
        <v>3.5</v>
      </c>
      <c r="I13" s="37"/>
      <c r="J13" s="37"/>
      <c r="K13" s="45"/>
      <c r="L13" s="39"/>
      <c r="M13" s="39"/>
      <c r="N13" s="31" t="str" cm="1">
        <f t="array" aca="1" ref="N13" ca="1">IF(INDIRECT("M" &amp; ROW())="x", INDIRECT("B" &amp; ROW()) &amp; IF(INDIRECT("E" &amp; ROW())="x", " in 2", " in 3"), "")</f>
        <v/>
      </c>
    </row>
    <row r="14" spans="1:14" ht="249.6" x14ac:dyDescent="0.3">
      <c r="A14" s="34"/>
      <c r="B14" s="35" t="s">
        <v>71</v>
      </c>
      <c r="C14" s="34" t="s">
        <v>72</v>
      </c>
      <c r="D14" s="36">
        <v>0.54569999999999996</v>
      </c>
      <c r="E14" s="34"/>
      <c r="F14" s="34">
        <v>11</v>
      </c>
      <c r="G14" s="34">
        <v>24</v>
      </c>
      <c r="H14" s="34">
        <v>1.3</v>
      </c>
      <c r="I14" s="37">
        <v>1.25</v>
      </c>
      <c r="J14" s="37">
        <v>1.4</v>
      </c>
      <c r="K14" s="43" t="s">
        <v>73</v>
      </c>
      <c r="L14" s="39">
        <v>7</v>
      </c>
      <c r="M14" s="39" t="s">
        <v>56</v>
      </c>
      <c r="N14" s="31" t="str" cm="1">
        <f t="array" aca="1" ref="N14" ca="1">IF(INDIRECT("M" &amp; ROW())="x", INDIRECT("B" &amp; ROW()) &amp; IF(INDIRECT("E" &amp; ROW())="x", " in 2", " in 3"), "")</f>
        <v>Ekaterina Alexandrova in 3</v>
      </c>
    </row>
    <row r="15" spans="1:14" x14ac:dyDescent="0.3">
      <c r="A15" s="47"/>
      <c r="B15" s="39"/>
      <c r="C15" s="39"/>
      <c r="D15" s="39"/>
      <c r="E15" s="48"/>
      <c r="F15" s="39"/>
      <c r="G15" s="39"/>
      <c r="H15" s="39"/>
      <c r="I15" s="37"/>
      <c r="J15" s="37"/>
      <c r="K15" s="45"/>
      <c r="L15" s="39"/>
      <c r="M15" s="39"/>
      <c r="N15" s="31" t="str" cm="1">
        <f t="array" aca="1" ref="N15" ca="1">IF(INDIRECT("M" &amp; ROW())="x", INDIRECT("B" &amp; ROW()) &amp; IF(INDIRECT("E" &amp; ROW())="x", " in 2", " in 3"), "")</f>
        <v/>
      </c>
    </row>
    <row r="16" spans="1:14" x14ac:dyDescent="0.3">
      <c r="A16" s="34" t="s">
        <v>112</v>
      </c>
      <c r="B16" s="35" t="s">
        <v>65</v>
      </c>
      <c r="C16" s="34" t="s">
        <v>66</v>
      </c>
      <c r="D16" s="36">
        <v>0.74429999999999996</v>
      </c>
      <c r="E16" s="34" t="s">
        <v>56</v>
      </c>
      <c r="F16" s="34">
        <v>2</v>
      </c>
      <c r="G16" s="34">
        <v>2</v>
      </c>
      <c r="H16" s="34">
        <v>1.1299999999999999</v>
      </c>
      <c r="I16" s="37">
        <v>1.1100000000000001</v>
      </c>
      <c r="J16" s="37">
        <v>1.1499999999999999</v>
      </c>
      <c r="K16" s="45" t="s">
        <v>113</v>
      </c>
      <c r="L16" s="39"/>
      <c r="M16" s="39" t="s">
        <v>56</v>
      </c>
      <c r="N16" s="31" t="str" cm="1">
        <f t="array" aca="1" ref="N16" ca="1">IF(INDIRECT("M" &amp; ROW())="x", INDIRECT("B" &amp; ROW()) &amp; IF(INDIRECT("E" &amp; ROW())="x", " in 2", " in 3"), "")</f>
        <v>Iga Swiatek in 2</v>
      </c>
    </row>
    <row r="17" spans="1:14" ht="296.39999999999998" x14ac:dyDescent="0.3">
      <c r="A17" s="40"/>
      <c r="B17" s="41" t="s">
        <v>57</v>
      </c>
      <c r="C17" s="40" t="s">
        <v>58</v>
      </c>
      <c r="D17" s="42">
        <v>0.25569999999999998</v>
      </c>
      <c r="E17" s="40"/>
      <c r="F17" s="40">
        <v>46</v>
      </c>
      <c r="G17" s="40">
        <v>71</v>
      </c>
      <c r="H17" s="40">
        <v>6</v>
      </c>
      <c r="I17" s="37"/>
      <c r="J17" s="37"/>
      <c r="K17" s="43" t="s">
        <v>114</v>
      </c>
      <c r="L17" s="39">
        <v>7.5</v>
      </c>
      <c r="M17" s="39"/>
      <c r="N17" s="31" t="str" cm="1">
        <f t="array" aca="1" ref="N17" ca="1">IF(INDIRECT("M" &amp; ROW())="x", INDIRECT("B" &amp; ROW()) &amp; IF(INDIRECT("E" &amp; ROW())="x", " in 2", " in 3"), "")</f>
        <v/>
      </c>
    </row>
    <row r="18" spans="1:14" x14ac:dyDescent="0.3">
      <c r="A18" s="47"/>
      <c r="B18" s="39"/>
      <c r="C18" s="39"/>
      <c r="D18" s="39"/>
      <c r="E18" s="48"/>
      <c r="F18" s="39"/>
      <c r="G18" s="39"/>
      <c r="H18" s="39"/>
      <c r="I18" s="37"/>
      <c r="J18" s="37"/>
      <c r="K18" s="45"/>
      <c r="L18" s="39"/>
      <c r="M18" s="39"/>
      <c r="N18" s="31" t="str" cm="1">
        <f t="array" aca="1" ref="N18" ca="1">IF(INDIRECT("M" &amp; ROW())="x", INDIRECT("B" &amp; ROW()) &amp; IF(INDIRECT("E" &amp; ROW())="x", " in 2", " in 3"), "")</f>
        <v/>
      </c>
    </row>
    <row r="19" spans="1:14" x14ac:dyDescent="0.3">
      <c r="A19" s="34"/>
      <c r="B19" s="35" t="s">
        <v>71</v>
      </c>
      <c r="C19" s="34" t="s">
        <v>72</v>
      </c>
      <c r="D19" s="36">
        <v>0.63649999999999995</v>
      </c>
      <c r="E19" s="34"/>
      <c r="F19" s="34">
        <v>11</v>
      </c>
      <c r="G19" s="34">
        <v>24</v>
      </c>
      <c r="H19" s="34"/>
      <c r="I19" s="37"/>
      <c r="J19" s="37">
        <v>1.6</v>
      </c>
      <c r="K19" s="45"/>
      <c r="L19" s="39"/>
      <c r="M19" s="39" t="s">
        <v>56</v>
      </c>
      <c r="N19" s="31" t="str" cm="1">
        <f t="array" aca="1" ref="N19" ca="1">IF(INDIRECT("M" &amp; ROW())="x", INDIRECT("B" &amp; ROW()) &amp; IF(INDIRECT("E" &amp; ROW())="x", " in 2", " in 3"), "")</f>
        <v>Ekaterina Alexandrova in 3</v>
      </c>
    </row>
    <row r="20" spans="1:14" ht="374.4" x14ac:dyDescent="0.3">
      <c r="A20" s="34"/>
      <c r="B20" s="44" t="s">
        <v>62</v>
      </c>
      <c r="C20" s="34" t="s">
        <v>63</v>
      </c>
      <c r="D20" s="36">
        <v>0.36349999999999999</v>
      </c>
      <c r="E20" s="34" t="s">
        <v>56</v>
      </c>
      <c r="F20" s="34">
        <v>77</v>
      </c>
      <c r="G20" s="34">
        <v>53</v>
      </c>
      <c r="H20" s="34"/>
      <c r="I20" s="37"/>
      <c r="J20" s="37"/>
      <c r="K20" s="43" t="s">
        <v>115</v>
      </c>
      <c r="L20" s="39">
        <v>7</v>
      </c>
      <c r="M20" s="39"/>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9:M12">
    <sortCondition ref="A9:A12"/>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Q18" sqref="Q18"/>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2025-09-20T06:45:57Z</dcterms:modified>
</cp:coreProperties>
</file>