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8D5FEB9F-A0B6-4B66-BD39-6AC7C6D72FEC}" xr6:coauthVersionLast="47" xr6:coauthVersionMax="47" xr10:uidLastSave="{00000000-0000-0000-0000-000000000000}"/>
  <bookViews>
    <workbookView xWindow="-180" yWindow="0" windowWidth="23232" windowHeight="1233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7"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6" i="1" a="1"/>
  <c r="N69" i="1" a="1"/>
  <c r="N43" i="1" a="1"/>
  <c r="N151" i="6" a="1"/>
  <c r="N203" i="6" a="1"/>
  <c r="N9" i="1" a="1"/>
  <c r="N29" i="6" a="1"/>
  <c r="N194" i="6" a="1"/>
  <c r="N197" i="6" a="1"/>
  <c r="N114" i="6" a="1"/>
  <c r="N175" i="1" a="1"/>
  <c r="N145" i="1" a="1"/>
  <c r="N153" i="1" a="1"/>
  <c r="N152" i="1" a="1"/>
  <c r="N17" i="6" a="1"/>
  <c r="N48" i="6" a="1"/>
  <c r="N138" i="1" a="1"/>
  <c r="N30" i="6" a="1"/>
  <c r="N126" i="6" a="1"/>
  <c r="N59" i="1" a="1"/>
  <c r="N85" i="1" a="1"/>
  <c r="N151" i="1" a="1"/>
  <c r="N90" i="6" a="1"/>
  <c r="N19" i="1" a="1"/>
  <c r="N81" i="1" a="1"/>
  <c r="N105" i="6" a="1"/>
  <c r="N47" i="1" a="1"/>
  <c r="N20" i="6" a="1"/>
  <c r="N115" i="1" a="1"/>
  <c r="N158" i="6" a="1"/>
  <c r="N42" i="1" a="1"/>
  <c r="N58" i="6" a="1"/>
  <c r="N65" i="1" a="1"/>
  <c r="N78" i="1" a="1"/>
  <c r="N173" i="1" a="1"/>
  <c r="N88" i="1" a="1"/>
  <c r="N180" i="1" a="1"/>
  <c r="N82" i="1" a="1"/>
  <c r="N186" i="6" a="1"/>
  <c r="N179" i="1" a="1"/>
  <c r="N49" i="1" a="1"/>
  <c r="N16" i="6" a="1"/>
  <c r="N48" i="1" a="1"/>
  <c r="N23" i="6" a="1"/>
  <c r="N98" i="6" a="1"/>
  <c r="N204" i="6" a="1"/>
  <c r="N154" i="1" a="1"/>
  <c r="N71" i="6" a="1"/>
  <c r="N45" i="6" a="1"/>
  <c r="N130" i="6" a="1"/>
  <c r="N163" i="1" a="1"/>
  <c r="N165" i="1"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14" i="1" a="1"/>
  <c r="N100" i="6" a="1"/>
  <c r="N104" i="1" a="1"/>
  <c r="N96" i="6" a="1"/>
  <c r="N134" i="6" a="1"/>
  <c r="N101" i="6" a="1"/>
  <c r="N122" i="1" a="1"/>
  <c r="N81" i="6" a="1"/>
  <c r="N150" i="1" a="1"/>
  <c r="N57" i="1" a="1"/>
  <c r="N96" i="1" a="1"/>
  <c r="N9" i="6" a="1"/>
  <c r="N28" i="1" a="1"/>
  <c r="N185" i="6" a="1"/>
  <c r="N137" i="1" a="1"/>
  <c r="N161" i="6" a="1"/>
  <c r="N171" i="6" a="1"/>
  <c r="N134" i="1" a="1"/>
  <c r="N52" i="1" a="1"/>
  <c r="N108" i="6" a="1"/>
  <c r="N33" i="6" a="1"/>
  <c r="N135" i="1" a="1"/>
  <c r="N70" i="6" a="1"/>
  <c r="N86" i="6" a="1"/>
  <c r="N41" i="6" a="1"/>
  <c r="N147" i="1" a="1"/>
  <c r="N53" i="1" a="1"/>
  <c r="N94" i="1" a="1"/>
  <c r="N72" i="1" a="1"/>
  <c r="N187" i="6" a="1"/>
  <c r="N38" i="6" a="1"/>
  <c r="N90" i="1" a="1"/>
  <c r="N193" i="6" a="1"/>
  <c r="N188" i="6" a="1"/>
  <c r="N22" i="1" a="1"/>
  <c r="N123" i="6" a="1"/>
  <c r="N176" i="6" a="1"/>
  <c r="N109" i="6" a="1"/>
  <c r="N105" i="1" a="1"/>
  <c r="N34" i="1" a="1"/>
  <c r="N162" i="6" a="1"/>
  <c r="N205" i="6" a="1"/>
  <c r="N76" i="6" a="1"/>
  <c r="N146" i="6" a="1"/>
  <c r="N202" i="6" a="1"/>
  <c r="N27" i="1" a="1"/>
  <c r="N86" i="1" a="1"/>
  <c r="N103" i="6" a="1"/>
  <c r="N38" i="1" a="1"/>
  <c r="N118" i="1" a="1"/>
  <c r="N49" i="6" a="1"/>
  <c r="N72" i="6" a="1"/>
  <c r="N130" i="1" a="1"/>
  <c r="N211" i="6" a="1"/>
  <c r="N10" i="6" a="1"/>
  <c r="N145" i="6" a="1"/>
  <c r="N148" i="1" a="1"/>
  <c r="N136" i="6" a="1"/>
  <c r="N126" i="1" a="1"/>
  <c r="N67" i="6" a="1"/>
  <c r="N93" i="6" a="1"/>
  <c r="N50" i="1" a="1"/>
  <c r="N41" i="1" a="1"/>
  <c r="N99" i="6" a="1"/>
  <c r="N99" i="1" a="1"/>
  <c r="N92" i="1" a="1"/>
  <c r="N71" i="1" a="1"/>
  <c r="N34" i="6" a="1"/>
  <c r="N165" i="6" a="1"/>
  <c r="N75" i="6" a="1"/>
  <c r="N132" i="1" a="1"/>
  <c r="N94" i="6" a="1"/>
  <c r="N37" i="6" a="1"/>
  <c r="N45" i="1" a="1"/>
  <c r="N171" i="1" a="1"/>
  <c r="N143" i="6" a="1"/>
  <c r="N112" i="1" a="1"/>
  <c r="N40" i="6" a="1"/>
  <c r="N113" i="6" a="1"/>
  <c r="N97" i="1" a="1"/>
  <c r="N133" i="6" a="1"/>
  <c r="N36" i="6" a="1"/>
  <c r="N144" i="1" a="1"/>
  <c r="N118" i="6" a="1"/>
  <c r="N26" i="1" a="1"/>
  <c r="N24" i="1" a="1"/>
  <c r="N191" i="6" a="1"/>
  <c r="N35" i="6" a="1"/>
  <c r="N13" i="6" a="1"/>
  <c r="N21" i="1" a="1"/>
  <c r="N111" i="1" a="1"/>
  <c r="N91" i="6" a="1"/>
  <c r="N83" i="1" a="1"/>
  <c r="N127" i="1" a="1"/>
  <c r="N93" i="1" a="1"/>
  <c r="N60" i="1" a="1"/>
  <c r="N159" i="6" a="1"/>
  <c r="N100" i="1" a="1"/>
  <c r="N14" i="6" a="1"/>
  <c r="N121" i="1" a="1"/>
  <c r="N137" i="6" a="1"/>
  <c r="N59" i="6" a="1"/>
  <c r="N84" i="6" a="1"/>
  <c r="N8" i="1" a="1"/>
  <c r="N144" i="6" a="1"/>
  <c r="N79" i="6" a="1"/>
  <c r="N149" i="6" a="1"/>
  <c r="N109" i="1" a="1"/>
  <c r="N133" i="1" a="1"/>
  <c r="N103" i="1" a="1"/>
  <c r="N101" i="1" a="1"/>
  <c r="N131" i="1" a="1"/>
  <c r="N68" i="6" a="1"/>
  <c r="N128" i="1" a="1"/>
  <c r="N83" i="6" a="1"/>
  <c r="N32" i="6" a="1"/>
  <c r="N29" i="1" a="1"/>
  <c r="N19" i="6" a="1"/>
  <c r="N206" i="6" a="1"/>
  <c r="N155" i="6" a="1"/>
  <c r="N106" i="1" a="1"/>
  <c r="N140" i="1" a="1"/>
  <c r="N178" i="6" a="1"/>
  <c r="N161" i="1" a="1"/>
  <c r="N108" i="1" a="1"/>
  <c r="N46" i="6" a="1"/>
  <c r="N170" i="6" a="1"/>
  <c r="N52" i="6" a="1"/>
  <c r="N147" i="6" a="1"/>
  <c r="N102" i="6" a="1"/>
  <c r="N35" i="1" a="1"/>
  <c r="N31" i="6" a="1"/>
  <c r="N120" i="1" a="1"/>
  <c r="N44" i="1" a="1"/>
  <c r="N210" i="6" a="1"/>
  <c r="N174" i="6" a="1"/>
  <c r="N104" i="6" a="1"/>
  <c r="N123" i="1" a="1"/>
  <c r="N47" i="6" a="1"/>
  <c r="N135" i="6" a="1"/>
  <c r="N87" i="6" a="1"/>
  <c r="N53" i="6" a="1"/>
  <c r="N162" i="1" a="1"/>
  <c r="N149" i="1" a="1"/>
  <c r="N143" i="1" a="1"/>
  <c r="N184" i="6" a="1"/>
  <c r="N12" i="6" a="1"/>
  <c r="N95" i="6" a="1"/>
  <c r="N62" i="6" a="1"/>
  <c r="N168" i="1" a="1"/>
  <c r="N207" i="6" a="1"/>
  <c r="N175" i="6" a="1"/>
  <c r="N173" i="6" a="1"/>
  <c r="N136" i="1" a="1"/>
  <c r="N12" i="1" a="1"/>
  <c r="N26" i="6" a="1"/>
  <c r="N208" i="6" a="1"/>
  <c r="N113" i="1" a="1"/>
  <c r="N68" i="1" a="1"/>
  <c r="N127" i="6" a="1"/>
  <c r="N112" i="6" a="1"/>
  <c r="N209" i="6" a="1"/>
  <c r="N15" i="1" a="1"/>
  <c r="N55" i="1" a="1"/>
  <c r="N121" i="6" a="1"/>
  <c r="N27" i="6" a="1"/>
  <c r="N119" i="6" a="1"/>
  <c r="N183" i="6" a="1"/>
  <c r="N111" i="6" a="1"/>
  <c r="N148" i="6" a="1"/>
  <c r="N164" i="1" a="1"/>
  <c r="N61" i="1" a="1"/>
  <c r="N154" i="6" a="1"/>
  <c r="N11" i="1" a="1"/>
  <c r="N192" i="6" a="1"/>
  <c r="N200" i="6" a="1"/>
  <c r="N31" i="1" a="1"/>
  <c r="N66" i="1" a="1"/>
  <c r="N131" i="6" a="1"/>
  <c r="N153" i="6" a="1"/>
  <c r="N169" i="6" a="1"/>
  <c r="N78" i="6" a="1"/>
  <c r="N88" i="6" a="1"/>
  <c r="N43" i="6" a="1"/>
  <c r="N13" i="1" a="1"/>
  <c r="N55" i="6" a="1"/>
  <c r="N181" i="1" a="1"/>
  <c r="N82" i="6" a="1"/>
  <c r="N138" i="6" a="1"/>
  <c r="N102" i="1" a="1"/>
  <c r="N156" i="6" a="1"/>
  <c r="N51" i="1" a="1"/>
  <c r="N169" i="1" a="1"/>
  <c r="N74" i="6" a="1"/>
  <c r="N117" i="6" a="1"/>
  <c r="N156" i="1" a="1"/>
  <c r="N172" i="6" a="1"/>
  <c r="N129" i="1" a="1"/>
  <c r="N157" i="1" a="1"/>
  <c r="N63" i="1" a="1"/>
  <c r="N189" i="6" a="1"/>
  <c r="N119" i="1" a="1"/>
  <c r="N128" i="6" a="1"/>
  <c r="N140" i="6" a="1"/>
  <c r="N174" i="1" a="1"/>
  <c r="N176" i="1" a="1"/>
  <c r="N39" i="6" a="1"/>
  <c r="N63" i="6" a="1"/>
  <c r="N7" i="1" a="1"/>
  <c r="N117" i="1" a="1"/>
  <c r="N160" i="1" a="1"/>
  <c r="N179" i="6" a="1"/>
  <c r="N97" i="6" a="1"/>
  <c r="N64" i="6" a="1"/>
  <c r="N141" i="1" a="1"/>
  <c r="N60" i="6" a="1"/>
  <c r="N79" i="1" a="1"/>
  <c r="N11" i="6" a="1"/>
  <c r="N166" i="1" a="1"/>
  <c r="N76" i="1" a="1"/>
  <c r="N166" i="6" a="1"/>
  <c r="N199" i="6" a="1"/>
  <c r="N65" i="6" a="1"/>
  <c r="N196" i="6" a="1"/>
  <c r="N163" i="6" a="1"/>
  <c r="N18" i="1" a="1"/>
  <c r="N155" i="1" a="1"/>
  <c r="N115" i="6" a="1"/>
  <c r="N20" i="1" a="1"/>
  <c r="N25" i="6" a="1"/>
  <c r="N167" i="1" a="1"/>
  <c r="N125" i="6" a="1"/>
  <c r="N139" i="6" a="1"/>
  <c r="N139" i="1" a="1"/>
  <c r="N57" i="6" a="1"/>
  <c r="N89" i="6" a="1"/>
  <c r="N213" i="6" a="1"/>
  <c r="N180" i="6" a="1"/>
  <c r="N150" i="6" a="1"/>
  <c r="N67" i="1" a="1"/>
  <c r="N75" i="1" a="1"/>
  <c r="N167" i="6" a="1"/>
  <c r="N181" i="6" a="1"/>
  <c r="N177" i="1" a="1"/>
  <c r="N74" i="1" a="1"/>
  <c r="N177" i="6" a="1"/>
  <c r="N107" i="6" a="1"/>
  <c r="N85" i="6" a="1"/>
  <c r="N159" i="1" a="1"/>
  <c r="N178" i="1" a="1"/>
  <c r="N44" i="6" a="1"/>
  <c r="N42" i="6" a="1"/>
  <c r="N158" i="1" a="1"/>
  <c r="N158" i="1" l="1"/>
  <c r="N42" i="6"/>
  <c r="N44" i="6"/>
  <c r="N178" i="1"/>
  <c r="N159" i="1"/>
  <c r="N85" i="6"/>
  <c r="N107" i="6"/>
  <c r="N177" i="6"/>
  <c r="N74" i="1"/>
  <c r="N177" i="1"/>
  <c r="N181" i="6"/>
  <c r="N167" i="6"/>
  <c r="N75" i="1"/>
  <c r="N67" i="1"/>
  <c r="N150" i="6"/>
  <c r="N180" i="6"/>
  <c r="N213" i="6"/>
  <c r="N89" i="6"/>
  <c r="N57" i="6"/>
  <c r="N139" i="1"/>
  <c r="N139" i="6"/>
  <c r="N125" i="6"/>
  <c r="N167" i="1"/>
  <c r="N25" i="6"/>
  <c r="N20" i="1"/>
  <c r="N115" i="6"/>
  <c r="N155" i="1"/>
  <c r="N18" i="1"/>
  <c r="N163" i="6"/>
  <c r="N196" i="6"/>
  <c r="N65" i="6"/>
  <c r="N199" i="6"/>
  <c r="N166" i="6"/>
  <c r="N76" i="1"/>
  <c r="N166" i="1"/>
  <c r="N11" i="6"/>
  <c r="N79" i="1"/>
  <c r="N60" i="6"/>
  <c r="N141" i="1"/>
  <c r="N64" i="6"/>
  <c r="N97" i="6"/>
  <c r="N179" i="6"/>
  <c r="N160" i="1"/>
  <c r="N117" i="1"/>
  <c r="N7" i="1"/>
  <c r="O7" i="1" s="1"/>
  <c r="N63" i="6"/>
  <c r="N39" i="6"/>
  <c r="N176" i="1"/>
  <c r="N174" i="1"/>
  <c r="N140" i="6"/>
  <c r="N128" i="6"/>
  <c r="N119" i="1"/>
  <c r="N189" i="6"/>
  <c r="N63" i="1"/>
  <c r="N157" i="1"/>
  <c r="N129" i="1"/>
  <c r="N172" i="6"/>
  <c r="N156" i="1"/>
  <c r="N117" i="6"/>
  <c r="N74" i="6"/>
  <c r="N169" i="1"/>
  <c r="N51" i="1"/>
  <c r="N156" i="6"/>
  <c r="N102" i="1"/>
  <c r="N138" i="6"/>
  <c r="N82" i="6"/>
  <c r="N181" i="1"/>
  <c r="N55" i="6"/>
  <c r="N13" i="1"/>
  <c r="N43" i="6"/>
  <c r="N88" i="6"/>
  <c r="N78" i="6"/>
  <c r="N169" i="6"/>
  <c r="N153" i="6"/>
  <c r="N131" i="6"/>
  <c r="N66" i="1"/>
  <c r="N31" i="1"/>
  <c r="N200" i="6"/>
  <c r="N192" i="6"/>
  <c r="N11" i="1"/>
  <c r="N154" i="6"/>
  <c r="N61" i="1"/>
  <c r="N164" i="1"/>
  <c r="N148" i="6"/>
  <c r="N111" i="6"/>
  <c r="N183" i="6"/>
  <c r="N119" i="6"/>
  <c r="N27" i="6"/>
  <c r="N121" i="6"/>
  <c r="N55" i="1"/>
  <c r="N15" i="1"/>
  <c r="N209" i="6"/>
  <c r="N112" i="6"/>
  <c r="N127" i="6"/>
  <c r="N68" i="1"/>
  <c r="N113" i="1"/>
  <c r="N208" i="6"/>
  <c r="N26" i="6"/>
  <c r="N12" i="1"/>
  <c r="N136" i="1"/>
  <c r="N173" i="6"/>
  <c r="N175" i="6"/>
  <c r="N207" i="6"/>
  <c r="N168" i="1"/>
  <c r="N62" i="6"/>
  <c r="N95" i="6"/>
  <c r="N12" i="6"/>
  <c r="N184" i="6"/>
  <c r="N143" i="1"/>
  <c r="N149" i="1"/>
  <c r="N162" i="1"/>
  <c r="N53" i="6"/>
  <c r="N87" i="6"/>
  <c r="N135" i="6"/>
  <c r="N47" i="6"/>
  <c r="N123" i="1"/>
  <c r="N104" i="6"/>
  <c r="N174" i="6"/>
  <c r="N210" i="6"/>
  <c r="N44" i="1"/>
  <c r="N120" i="1"/>
  <c r="N31" i="6"/>
  <c r="N35" i="1"/>
  <c r="N102" i="6"/>
  <c r="N147" i="6"/>
  <c r="N52" i="6"/>
  <c r="N170" i="6"/>
  <c r="N46" i="6"/>
  <c r="N108" i="1"/>
  <c r="N161" i="1"/>
  <c r="N178" i="6"/>
  <c r="N140" i="1"/>
  <c r="N106" i="1"/>
  <c r="N155" i="6"/>
  <c r="N206" i="6"/>
  <c r="N19" i="6"/>
  <c r="N29" i="1"/>
  <c r="N32" i="6"/>
  <c r="N83" i="6"/>
  <c r="N128" i="1"/>
  <c r="N68" i="6"/>
  <c r="N131" i="1"/>
  <c r="N101" i="1"/>
  <c r="N103" i="1"/>
  <c r="N133" i="1"/>
  <c r="N109" i="1"/>
  <c r="N149" i="6"/>
  <c r="N79" i="6"/>
  <c r="N144" i="6"/>
  <c r="N8" i="1"/>
  <c r="O8" i="1" s="1"/>
  <c r="N84" i="6"/>
  <c r="N59" i="6"/>
  <c r="N137" i="6"/>
  <c r="N121" i="1"/>
  <c r="N14" i="6"/>
  <c r="N100" i="1"/>
  <c r="N159" i="6"/>
  <c r="N60" i="1"/>
  <c r="N93" i="1"/>
  <c r="N127" i="1"/>
  <c r="N83" i="1"/>
  <c r="N91" i="6"/>
  <c r="N111" i="1"/>
  <c r="N21" i="1"/>
  <c r="N13" i="6"/>
  <c r="N35" i="6"/>
  <c r="N191" i="6"/>
  <c r="N24" i="1"/>
  <c r="N26" i="1"/>
  <c r="N118" i="6"/>
  <c r="N144" i="1"/>
  <c r="N36" i="6"/>
  <c r="N133" i="6"/>
  <c r="N97" i="1"/>
  <c r="N113" i="6"/>
  <c r="N40" i="6"/>
  <c r="N112" i="1"/>
  <c r="N143" i="6"/>
  <c r="N171" i="1"/>
  <c r="N45" i="1"/>
  <c r="N37" i="6"/>
  <c r="N94" i="6"/>
  <c r="N132" i="1"/>
  <c r="N75" i="6"/>
  <c r="N165" i="6"/>
  <c r="N34" i="6"/>
  <c r="N71" i="1"/>
  <c r="N92" i="1"/>
  <c r="N99" i="1"/>
  <c r="N99" i="6"/>
  <c r="N41" i="1"/>
  <c r="N50" i="1"/>
  <c r="N93" i="6"/>
  <c r="N67" i="6"/>
  <c r="N126" i="1"/>
  <c r="N136" i="6"/>
  <c r="N148" i="1"/>
  <c r="N145" i="6"/>
  <c r="N10" i="6"/>
  <c r="N211" i="6"/>
  <c r="N130" i="1"/>
  <c r="N72" i="6"/>
  <c r="N49" i="6"/>
  <c r="N118" i="1"/>
  <c r="N38" i="1"/>
  <c r="N103" i="6"/>
  <c r="N86" i="1"/>
  <c r="N27" i="1"/>
  <c r="N202" i="6"/>
  <c r="N146" i="6"/>
  <c r="N76" i="6"/>
  <c r="N205" i="6"/>
  <c r="N162" i="6"/>
  <c r="N34" i="1"/>
  <c r="N105" i="1"/>
  <c r="N109" i="6"/>
  <c r="N176" i="6"/>
  <c r="N123" i="6"/>
  <c r="N22" i="1"/>
  <c r="N188" i="6"/>
  <c r="N193" i="6"/>
  <c r="N90" i="1"/>
  <c r="N38" i="6"/>
  <c r="N187" i="6"/>
  <c r="N72" i="1"/>
  <c r="N94" i="1"/>
  <c r="N53" i="1"/>
  <c r="N147" i="1"/>
  <c r="N41" i="6"/>
  <c r="N86" i="6"/>
  <c r="N70" i="6"/>
  <c r="N135" i="1"/>
  <c r="N33" i="6"/>
  <c r="N108" i="6"/>
  <c r="N52" i="1"/>
  <c r="N134" i="1"/>
  <c r="N171" i="6"/>
  <c r="N161" i="6"/>
  <c r="N137" i="1"/>
  <c r="N185" i="6"/>
  <c r="N28" i="1"/>
  <c r="N9" i="6"/>
  <c r="N96" i="1"/>
  <c r="N57" i="1"/>
  <c r="N150" i="1"/>
  <c r="N81" i="6"/>
  <c r="N122" i="1"/>
  <c r="N101" i="6"/>
  <c r="N134" i="6"/>
  <c r="N96" i="6"/>
  <c r="N104" i="1"/>
  <c r="N100" i="6"/>
  <c r="N114" i="1"/>
  <c r="N54" i="6"/>
  <c r="N50" i="6"/>
  <c r="N164" i="6"/>
  <c r="N22"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29" i="6"/>
  <c r="N165" i="1"/>
  <c r="N163" i="1"/>
  <c r="N130" i="6"/>
  <c r="N45" i="6"/>
  <c r="N71" i="6"/>
  <c r="N154" i="1"/>
  <c r="N204" i="6"/>
  <c r="N98" i="6"/>
  <c r="N23" i="6"/>
  <c r="N48" i="1"/>
  <c r="N16" i="6"/>
  <c r="N49" i="1"/>
  <c r="N179" i="1"/>
  <c r="N186" i="6"/>
  <c r="N82" i="1"/>
  <c r="N180" i="1"/>
  <c r="N88" i="1"/>
  <c r="N173" i="1"/>
  <c r="N78" i="1"/>
  <c r="N65" i="1"/>
  <c r="N58" i="6"/>
  <c r="N42" i="1"/>
  <c r="N158" i="6"/>
  <c r="N115" i="1"/>
  <c r="N20" i="6"/>
  <c r="N47" i="1"/>
  <c r="N105" i="6"/>
  <c r="N81" i="1"/>
  <c r="N19" i="1"/>
  <c r="N90" i="6"/>
  <c r="N151" i="1"/>
  <c r="N85" i="1"/>
  <c r="N59" i="1"/>
  <c r="N126" i="6"/>
  <c r="N30" i="6"/>
  <c r="N138" i="1"/>
  <c r="N48" i="6"/>
  <c r="N17" i="6"/>
  <c r="N152" i="1"/>
  <c r="N153" i="1"/>
  <c r="N145" i="1"/>
  <c r="N175" i="1"/>
  <c r="N114" i="6"/>
  <c r="N197" i="6"/>
  <c r="N194" i="6"/>
  <c r="N29" i="6"/>
  <c r="N9" i="1"/>
  <c r="N203" i="6"/>
  <c r="N151" i="6"/>
  <c r="N43" i="1"/>
  <c r="N69" i="1"/>
  <c r="N36"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7"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<sst xmlns="http://schemas.openxmlformats.org/spreadsheetml/2006/main" count="212" uniqueCount="134">
  <si>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</si>
  <si>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</si>
  <si>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</si>
  <si>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</si>
  <si>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</si>
  <si>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</si>
  <si>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</si>
  <si>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</si>
  <si>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</si>
  <si>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</si>
  <si>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</si>
  <si>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</si>
  <si>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</si>
  <si>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</si>
  <si>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</si>
  <si>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</si>
  <si>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</si>
  <si>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</si>
  <si>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</si>
  <si>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</si>
  <si>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</si>
  <si>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</si>
  <si>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</si>
  <si>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</si>
  <si>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</si>
  <si>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</si>
  <si>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</si>
  <si>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</si>
  <si>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</si>
  <si>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</si>
  <si>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</si>
  <si>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</si>
  <si>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</si>
  <si>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</si>
  <si>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</si>
  <si>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</si>
  <si>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</si>
  <si>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</si>
  <si>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</si>
  <si>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</si>
  <si>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</si>
  <si>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</si>
  <si>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</si>
  <si>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</si>
  <si>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</si>
  <si>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</si>
  <si>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</si>
  <si>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</si>
  <si>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</si>
  <si>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</si>
  <si>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</si>
  <si>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</si>
  <si>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</si>
  <si>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Shanghai Rolex Masters - Shanghai, Masters, CHN, Hard, 29/09/2025, $10.8M, ATP Masters 1000                                                                                                                                                                                                                                               </t>
  </si>
  <si>
    <t>Arthur Cazaux</t>
  </si>
  <si>
    <t>FRA</t>
  </si>
  <si>
    <t>Cameron Norrie</t>
  </si>
  <si>
    <t>GBR</t>
  </si>
  <si>
    <t>Alejandro Davidovich Fokina</t>
  </si>
  <si>
    <t>ESP</t>
  </si>
  <si>
    <t>Matteo Arnaldi</t>
  </si>
  <si>
    <t>ITA</t>
  </si>
  <si>
    <t>Dalibor Svrcina</t>
  </si>
  <si>
    <t>CZE</t>
  </si>
  <si>
    <t>Daniil Medvedev</t>
  </si>
  <si>
    <t>RUS</t>
  </si>
  <si>
    <t>Karen Khachanov</t>
  </si>
  <si>
    <t>Juncheng Shang</t>
  </si>
  <si>
    <t>CHN</t>
  </si>
  <si>
    <t>Nuno Borges</t>
  </si>
  <si>
    <t>POR</t>
  </si>
  <si>
    <t>Stefanos Tsitsipas</t>
  </si>
  <si>
    <t>GRE</t>
  </si>
  <si>
    <t>Brandon Nakashima</t>
  </si>
  <si>
    <t>USA</t>
  </si>
  <si>
    <t>Kamil Majchrzak</t>
  </si>
  <si>
    <t>POL</t>
  </si>
  <si>
    <t>Camilo Ugo Carabelli</t>
  </si>
  <si>
    <t>ARG</t>
  </si>
  <si>
    <t>Alex De Minaur</t>
  </si>
  <si>
    <t>AUS</t>
  </si>
  <si>
    <t>Alexander Zverev</t>
  </si>
  <si>
    <t>GER</t>
  </si>
  <si>
    <t>Valentin Royer</t>
  </si>
  <si>
    <t>Arthur Rinderknech</t>
  </si>
  <si>
    <t>Alex Michelsen</t>
  </si>
  <si>
    <t>Denis Shapovalov</t>
  </si>
  <si>
    <t>CAN</t>
  </si>
  <si>
    <t>Christopher O'Connell</t>
  </si>
  <si>
    <t>Quentin Halys</t>
  </si>
  <si>
    <t>Jiri Lehecka</t>
  </si>
  <si>
    <t>Felix Auger Aliassime</t>
  </si>
  <si>
    <t>Alejandro Tabilo</t>
  </si>
  <si>
    <t>CHI</t>
  </si>
  <si>
    <t>Jesper De Jong</t>
  </si>
  <si>
    <t>NED</t>
  </si>
  <si>
    <t>Jakub Mensik</t>
  </si>
  <si>
    <t>Luciano Darderi</t>
  </si>
  <si>
    <t>Bu Yunchaokete</t>
  </si>
  <si>
    <t>Francisco Comesana</t>
  </si>
  <si>
    <t>Lorenzo Musetti</t>
  </si>
  <si>
    <t>Andrey Rublev</t>
  </si>
  <si>
    <t>Yoshihito Nishioka</t>
  </si>
  <si>
    <t>JPN</t>
  </si>
  <si>
    <t>Daniel Altmaier</t>
  </si>
  <si>
    <t>Jannik Sinner</t>
  </si>
  <si>
    <t>x</t>
  </si>
  <si>
    <r>
      <t xml:space="preserve">1st meeting. Hard win %'s are a little better for Aliassime. 
Aliassime lost in the 2nd round last year. Semi finals at the US Open 2025, Quarter finals in Cincinnati 2025, Final in Dubai  2025, Semi finals in Doha 2025, Title in Adelaide 2025.
Tabilo reached the 3rd round last season. He has come through the qual rounds. 2 sets win over Giron in the 1st round. Title in Chengdu 2025. 
12 month and 2025 stats are stronger for Tabilo on serve. Chance of 3 sets.
</t>
    </r>
    <r>
      <rPr>
        <b/>
        <sz val="12"/>
        <color theme="1"/>
        <rFont val="Calibri"/>
        <family val="2"/>
        <scheme val="minor"/>
      </rPr>
      <t>Lay Aliassime around 1.40 and remove liability at 1.80. Lay set 1 winner.</t>
    </r>
  </si>
  <si>
    <r>
      <t xml:space="preserve">1st meeting. Hard win %'s are better for Lehecka. 
Halys had an easy win over Mcdonald as underdog in the 1st round. He retired from the qual rounds in Beijing last week. Semi finals in Dubai  2025. 3 ATP 2nd rounds in 2025.
Lehecka reached the 3rd round last season. Quarter finals at the US Open 2025, 4th Round in Cincinnati 2025, 4th Round in Toronto 2025, Semi finals in Doha 2025, 4th Round at the Australian Open 2025, Title in Brisbane 2025.
12 month and 2025 stats are stronger for Lehecka.
</t>
    </r>
    <r>
      <rPr>
        <b/>
        <sz val="12"/>
        <color theme="1"/>
        <rFont val="Calibri"/>
        <family val="2"/>
        <scheme val="minor"/>
      </rPr>
      <t>Back leech above 1.75 or if he loses set 1.</t>
    </r>
  </si>
  <si>
    <r>
      <t xml:space="preserve">Nakashima 2-0. Most recent May 2022, clay, 5 sets. He won on clay in May 2022, 2 sets. Hard win %'s are better for Majchrzak. 
Nakashima lost in the 2nd round last year. Semi finals in Chengdu 2025, Quarter finals in Washington 2025, 4th Round in Miami 2025, 4th Round in Indian Wells 2025, Semi finals in Acapulco 2025, Quarter finals in Delray Beach 2025.
Majchrzak had a 2 sets win in the 1st round over Quinn as slight underdog. 3rd Round at the US Open 2025, 3rd Round in Winston-Salem 2025. 
12 month and 2025 stats are better for Nakashima on serve. Return stats are much better for Majchrzak. Chance of 3 sets.
</t>
    </r>
    <r>
      <rPr>
        <b/>
        <sz val="12"/>
        <color theme="1"/>
        <rFont val="Calibri"/>
        <family val="2"/>
        <scheme val="minor"/>
      </rPr>
      <t>Lay Nakashima around 1.30 and remove liability at 1.60. Lay set 1 winner.</t>
    </r>
  </si>
  <si>
    <r>
      <t xml:space="preserve">Rublev 3-2. Most recent Oct 2023, indoors, Rublev in 2. He won on clay in April 2023, 2 sets. Nishioka won on hard in Aug 2022, 2 sets. Rublev won on hard in Feb 2021, 2 sets. Hard win %'s are better for Rublev. 
Rublev lost in the 2nd round last year. 4th Round at the US Open 2025, Quarter finals in Cincinnati 2025, Quarter finals in Toronto 2025, Semi finals in Los Cabos 2025, Title in Doha 2025.
Nishioka lost in the 1st round last year. He has come through the qual rounds. Easy win over a terrible Shevchenko in the 1st round. 4 ATP 2nd rounds in 2025. 
2025 stats are stronger for Rublev on serve. His last 2 matches were poor. 
</t>
    </r>
    <r>
      <rPr>
        <b/>
        <sz val="12"/>
        <color theme="1"/>
        <rFont val="Calibri"/>
        <family val="2"/>
        <scheme val="minor"/>
      </rPr>
      <t>Lay Rublev around 1.20 and remove liability at 1.40. Back Rublev around 1.80 to 1.95 and remove liability at 1.45.</t>
    </r>
    <r>
      <rPr>
        <sz val="12"/>
        <color theme="1"/>
        <rFont val="Calibri"/>
        <family val="2"/>
        <scheme val="minor"/>
      </rPr>
      <t xml:space="preserve">
</t>
    </r>
  </si>
  <si>
    <r>
      <t xml:space="preserve">1st meeting. Hard win %'s are better for De Minaur. 
Carabelli came through the 1st round when Atmane retired. He reached the 3rd Round in Miami 2025. His best results are in Challengers.
De Minaur reached the Quarter finals at the US Open 2025, Quarter finals in Toronto 2025, Title in Washington 2025, 4th Round in Miami 2025, 4th Round in Indian Wells 2025, Quarter finals in Doha 2025, Quarter finals at the Australian Open 2025.
</t>
    </r>
    <r>
      <rPr>
        <b/>
        <sz val="12"/>
        <color theme="1"/>
        <rFont val="Calibri"/>
        <family val="2"/>
        <scheme val="minor"/>
      </rPr>
      <t xml:space="preserve">Back De Minaur if he goes a set and a break behind. </t>
    </r>
  </si>
  <si>
    <r>
      <t xml:space="preserve">Musetti 1-0 (July 2024, grass, 4 sets). 12 month hard win %'s are even. Musetti leads in 2025.
Comesana had a 2 sets win in the 1st round. He reached the 2nd round of the US Open, 4th Round in Cincinnati 2025. 
Musetti lost in the 2nd round last season. Final in Chengdu 2025, Quarter finals at the US Open 2025, 4th Round in Miami 2025, 3rd Round at the Australian Open 2025.
12 month and 2025 stats are stronger for Musetti.
</t>
    </r>
    <r>
      <rPr>
        <b/>
        <sz val="12"/>
        <color theme="1"/>
        <rFont val="Calibri"/>
        <family val="2"/>
        <scheme val="minor"/>
      </rPr>
      <t>Back Musetti around 2.00 to 2.20 and remove liability at 1.60.</t>
    </r>
  </si>
  <si>
    <r>
      <t xml:space="preserve">1st meeting. Hard win %'s are better for Mensik. 
De Jong needed a 3rd set tie break to beat Zhou in the 1st round. He plays mostly Challengers. 
Mensik reached the Quarter finals last season. Title in Miami 2025, 3rd Round at the Australian Open 2025, Quarter finals in Auckland 2025, Quarter finals in Brisbane 2025.
12 month and 2025 stats favour Mensi overall. 
</t>
    </r>
    <r>
      <rPr>
        <b/>
        <sz val="12"/>
        <color theme="1"/>
        <rFont val="Calibri"/>
        <family val="2"/>
        <scheme val="minor"/>
      </rPr>
      <t>Back Mensik around 1.95 to 2.20 and remove liability at 1.60.</t>
    </r>
  </si>
  <si>
    <r>
      <t xml:space="preserve">Rinderknech 2-0. Most recent Oct 2024, indoors, 2 tie breaks. He won on grass in 2024, 2 sets. Hard win %'s are better for Michelsen. 
Rinderknech reached the 2nd round last year. He came through the 1st round when Medjedovic retired after taking the 1st set. 4th Round at the US Open 2025, 3rd Round in Cincinnati 2025.
Michelsen reached the 2nd round last season. Quarter finals in Toronto 2025, Semi finals in Delray Beach 2025, 4th Round at the Australian Open 2025, Quarter finals in Auckland 2025.
12 month and 2025 stats favour Rinderknech on serve. 
</t>
    </r>
    <r>
      <rPr>
        <b/>
        <sz val="12"/>
        <color theme="1"/>
        <rFont val="Calibri"/>
        <family val="2"/>
        <scheme val="minor"/>
      </rPr>
      <t xml:space="preserve">Lay Michelsen around 1.50 and remove liability at 1.95. </t>
    </r>
  </si>
  <si>
    <r>
      <t xml:space="preserve">Shapovalov 1-0 (Nov 2024, indoors, 2 sets). Hard win %'s are a little better for O'Connell. 
Shapovalov reached the 2nd round as qualifier last year. 3rd Round at the US Open 2025, Title in Los Cabos 2025, Semi finals in Acapulco 2025.
O'Connell lost in the 1st round last season. 2 sets win over Dzumhur in the 1st round. 3rd Round in Cincinnati 2025, 3rd Round in Toronto 2025, 3rd Round in Miami 2025, Final in Brisbane 2025. 
12 month and 2025 stats are better for O'Connell on serve. Return stats are better for Shapovalov. O'Connell has the better ROI. 
</t>
    </r>
    <r>
      <rPr>
        <b/>
        <sz val="12"/>
        <color theme="1"/>
        <rFont val="Calibri"/>
        <family val="2"/>
        <scheme val="minor"/>
      </rPr>
      <t xml:space="preserve">Lay Shapovalov around 1.30 and remove liability at 1.60. Lay set 1 winner. </t>
    </r>
  </si>
  <si>
    <r>
      <t xml:space="preserve">1st meeting. Hard win %'s are fairly even. 
Zverev reached the 4th round last year. 3rd Round at the US Open 2025, Semi finals in Cincinnati 2025, Semi finals in Toronto 2025, 4th Round in Miami 2025, Final at the Australian Open 2025.
Royer has come through the qual rounds. 3 sets win over Navone in the 1st round. Final in Hangzhou 2025. 2nd rounds at the US Open and in Cincinnati. 
12 month stats favour Zverev on serve. 2025 stats are pretty even on serve. Stats for their last 10 on hard are stronger for Royer.
</t>
    </r>
    <r>
      <rPr>
        <b/>
        <sz val="12"/>
        <color theme="1"/>
        <rFont val="Calibri"/>
        <family val="2"/>
        <scheme val="minor"/>
      </rPr>
      <t>Lay Zverev around 1.15 and remove liability at 1.30. Back Zverev above 1.75 or if he loses set 1.</t>
    </r>
  </si>
  <si>
    <r>
      <t xml:space="preserve">1st meeting. Hard win %'s are better for Cazaux.
Cazaux reached the 2nd round last year. He needed 3 sets against Martinez as strong favourite in the 1st round. 2nd round in Beijing and Hangzhou. 2nd round of the Australian Open.
Norrie reached the 3rd Round at the US Open 2025, 3rd Round in Washington 2025, 3rd Round in Indian Wells 2025, Quarter finals in Delray Beach 2025, Quarter finals in Hong Kong 2025.
12 month and 2025 stats are stronger for Cazaux. Norrie is inconsistent. If he plays near his best he can win this. 
</t>
    </r>
    <r>
      <rPr>
        <b/>
        <sz val="12"/>
        <color theme="1"/>
        <rFont val="Calibri"/>
        <family val="2"/>
        <scheme val="minor"/>
      </rPr>
      <t>Lay Norrie around 1.60 and remove liability at 2.10. 3 sets.</t>
    </r>
  </si>
  <si>
    <r>
      <t xml:space="preserve">Darderi 1-0 (May 2025, clay, 2 sets). Hard win %'s are a little better for Bu.
Darderi lost in the 1st round last year. 3rd Round at the US Open 2025.
Bu lost in the 1st round last year. 3 sets win over JM Cerundolo in the 1st round. Quarter finals in Winston-Salem 2025, Semi finals in Beijing 2024, Semi finals in Hangzhou 2024.
12 month and 2025 stats are stronger for Bu. 
</t>
    </r>
    <r>
      <rPr>
        <b/>
        <sz val="12"/>
        <color theme="1"/>
        <rFont val="Calibri"/>
        <family val="2"/>
        <scheme val="minor"/>
      </rPr>
      <t>Lay Darderi around 1.65 and remove liability at 2.10. Lay set 1 winner.</t>
    </r>
  </si>
  <si>
    <r>
      <t xml:space="preserve">Arnaldi 2-1. Most recent Feb 2025, hard, Fokina in 2. Arnaldi won indoors in Feb 2025, 2 sets. He won hard in Aug 2024, Fokina retired. Hard win %'s are better for Fokina.
Fokina reached the 2nd round last year. 4th Round in Toronto 2025, Final in Washington 2025, Final in Acapulco 2025, Final in Delray Beach 2025, 4th Round at the Australian Open 2025.
Arnaldi reached the 3rd round last year. 2 tight sets win over Sakamoto in the 1st round. 3rd Round in Washington 2025, 3rd Round in Indian Wells 2025, Semi finals in Delray Beach 2025.
12 month and 2025 stats are close but favour Arnaldi on serve. Return stats are much better for Fokina. 
</t>
    </r>
    <r>
      <rPr>
        <b/>
        <sz val="12"/>
        <color theme="1"/>
        <rFont val="Calibri"/>
        <family val="2"/>
        <scheme val="minor"/>
      </rPr>
      <t>Back Fokina around 2.00 to 2.20 and remove liability at 1.60.</t>
    </r>
  </si>
  <si>
    <t>Corentin Moutet</t>
  </si>
  <si>
    <t>Learner Tien</t>
  </si>
  <si>
    <r>
      <t xml:space="preserve">H2H 1-1. Most recent June 2025, grass, Moutet in 2. Tien won on hard in Jan 2025, straight sets. Hard win %'s are better for Tien,
Moutet lost in the 1st round last year. Semi finals in Hangzhou, Semi final in Washington, 3rd round of the Australian Open.
Tien had a 3 sets win over Kecmanovic in the 1st round. He reached the final in Beijing. Quarter finals in Hangzhou 2025, 4th Round in Toronto 2025, 3rd Round in Washington 2025, Quarter finals in Acapulco 2025, 4th Round at the Australian Open 2025.
12 month and 2025 stats favour Tien. 
Tien played the final in Beijing on Wednesday. He looked tired in the 1st round and was broken in his first 2 service games. His energy levels may suffer after 3 long sets. I underestimated him when trading the first set of that match.
</t>
    </r>
    <r>
      <rPr>
        <b/>
        <sz val="12"/>
        <color theme="1"/>
        <rFont val="Calibri"/>
        <family val="2"/>
        <scheme val="minor"/>
      </rPr>
      <t xml:space="preserve">Lay Moutet around 1.60 and remove liability at6 2.10. Lay set 1 winner. </t>
    </r>
    <r>
      <rPr>
        <sz val="12"/>
        <color theme="1"/>
        <rFont val="Calibri"/>
        <family val="2"/>
        <scheme val="minor"/>
      </rPr>
      <t xml:space="preserve">
</t>
    </r>
  </si>
  <si>
    <r>
      <t xml:space="preserve">Tsitsipas 2-0. Most recent Apr 2025, clay, 2 sets. He won on clay in May 2023, 2 sets. Hard win %'s are a little better for Tsitsipas. 
Borges reached 2nd rounds in Tokyo and the US Open. 3rd Round at the Australian Open 2025, Semi finals in Auckland 2025.
Tsitsipas reached the 4th round last season. 4th Round in Indian Wells 2025, Title in Dubai  2025.
12 month and 2025 stats are stronger for Tsitsipas on serve. He has not been at his best this season. 
</t>
    </r>
    <r>
      <rPr>
        <b/>
        <sz val="12"/>
        <color theme="1"/>
        <rFont val="Calibri"/>
        <family val="2"/>
        <scheme val="minor"/>
      </rPr>
      <t xml:space="preserve">Back Tsitsipas around 2.20 to 2.30 and remove liability at 1.65. </t>
    </r>
  </si>
  <si>
    <r>
      <t xml:space="preserve">Medvedev 1-0 (July 2025, hard, 2 sets). Hard win %'s are better for Svrcina. 
Svrcina lost in the qual round last season. This time, he has come through the qual rounds. Quarter finals in Hangzhou 2025. CH title in Aug. CH title in Feb. 
Medvedev reached the Quarter final last season. Quarter finals in Washington 2025, Semi finals in Indian Wells 2025, Quarter finals in Dubai  2025, Quarter finals in Doha 2025.
12 month and 2025 stats favour Medvedev on serve. He had problems with cramp in Beijing. That was just 4 days ago. 
</t>
    </r>
    <r>
      <rPr>
        <b/>
        <sz val="12"/>
        <color theme="1"/>
        <rFont val="Calibri"/>
        <family val="2"/>
        <scheme val="minor"/>
      </rPr>
      <t xml:space="preserve">Back Medvedev around 1.75 to 1.85 and remove liability at 1.40. Be careful with stake size. </t>
    </r>
  </si>
  <si>
    <r>
      <t xml:space="preserve">H2H 1-1. Most recent June 2023, clay, Altmaier in 5. Sinner won on hard in 2022, 5 sets. Hard win %'s are better for Sinner.
Altmaier had a 2 sets win over Schoolkate in the 1st round. 3rd Round at the US Open 2025. 2nd round of the Aus Open. 
Sinner won the title last season. Title in Beijing 2025, Final at the US Open 2025, Final in Cincinnati 2025, Title at the Australian Open 2025, Title in Shanghai 2024, Final in Beijing 2024.
</t>
    </r>
    <r>
      <rPr>
        <b/>
        <sz val="12"/>
        <color theme="1"/>
        <rFont val="Calibri"/>
        <family val="2"/>
        <scheme val="minor"/>
      </rPr>
      <t>Back Sinner if he loses set 1. We can try a lay of Sinner at the start in case he is a little fatigued from Beijing. if you lay, remove liability at 1.07/1.08.</t>
    </r>
  </si>
  <si>
    <r>
      <t xml:space="preserve">1st meeting. Hard win %'s are better for Khachanov. 
Khachanov lost in the 2nd round last year. 4th Round in Cincinnati 2025, Final in Toronto 2025, 3rd Round at the Australian Open 2025.
Shang reached the 2nd round last season. 3 sets win over Kovacevic in the 1st round. Semi finals in Hong Kong 2025, Title in Chengdu 2024.
12 month and 2025 stats are stronger for Khachanov. 
</t>
    </r>
    <r>
      <rPr>
        <b/>
        <sz val="12"/>
        <color theme="1"/>
        <rFont val="Calibri"/>
        <family val="2"/>
        <scheme val="minor"/>
      </rPr>
      <t xml:space="preserve">Back Khachanov around 2.10 to 2.30 and remove liability at 1.65. </t>
    </r>
  </si>
  <si>
    <t xml:space="preserve">China Open - Beijing, Masters, CHN, Hard, 22/09/2025, $8.963M, WTA 1000                                                                                                                                                                                                                                                       </t>
  </si>
  <si>
    <t>Jessica Pegula</t>
  </si>
  <si>
    <t>Linda Noskova</t>
  </si>
  <si>
    <t>Amanda Anisimova</t>
  </si>
  <si>
    <t>Cori Gauff</t>
  </si>
  <si>
    <r>
      <t xml:space="preserve">Anisimova 2-1. Most recent July 2022, grass, Anisimova in 3. Gauff won on clay in May 2021, 2 sets. Anisimova won on hard in Sep 2017, 2 sets. Hard win %'s are fairly even. 
Anisimova reached the 4th round last season. Easy win over Boulter in the 2nd round. 2 sets win over Zhang in the 3rd round. She started slowly against Muchova in the 4th round but came through in 3 sets. 3 sets win over Paolini in the q final. Final at the US Open 2025, 4th Round in Montreal 2025, 4th Round in Miami 2025, Title in Doha 2025, Quarter finals in Hobart 2025.
Gauff won the title last season. 2 sets win over Rakhimova in the 2nd round. Tough 3 setter against Fernandez in the 3rd round. She came very close to losing to Bencic in the 4th round. 2 sets win over Lys in the q final. 4th Round at the US Open 2025, Quarter finals in Cincinnati 2025, 4th Round in Montreal 2025, 4th Round in Miami 2025, 4th Round in Indian Wells 2025, Quarter finals at the Australian Open 2025, Semi finals in Wuhan 2024.
12 month and 2025 stats are a little better for Anisimova on serve. Return stats are stronger for Gauff. Stats for their last 10 favour Anisimova on serve. 
</t>
    </r>
    <r>
      <rPr>
        <b/>
        <sz val="12"/>
        <color theme="1"/>
        <rFont val="Calibri"/>
        <family val="2"/>
        <scheme val="minor"/>
      </rPr>
      <t>Lay Gauff around 1.55 and remove liability at 2.00. Lay set 1 winner.</t>
    </r>
  </si>
  <si>
    <r>
      <t xml:space="preserve">H2H 1-1. Most recent June 2025, grass, Pegula in 3. Noskova won on hard in Feb 2025, 2 sets. Hard win %'s are better for Pegula. 
Pegula reached the 4th round last season. Easy win over Tomljanovic in the 2nd round. She saved match points in the 2nd set tie break before taking the 3rd set 6-0. She needed 3 sets against Kostyuk in the 4th round. 3 sets win over Navarro in the Quarter final. Semi finals at the US Open 2025, Final in Miami 2025, 4th Round in Indian Wells 2025, Title in Austin 2025, Quarter finals in Doha 2025, 3rd Round at the Australian Open 2025, Final in Adelaide 2025.
Noskova had a 2 sets win over Wang in the 2nd round. In the 3rd round, Zheng retired in the 3rd set. 2 sets win over Potapova in the 4th round. 2 sets win over Kartal in the Quarter final. She reached the 3rd Round at the US Open 2025, Quarter finals in Monterrey 2025, Final in Prague 2025, Quarter finals in Dubai 2025, 3rd Round in Doha 2025, Semi finals in Abu Dhabi 2025.
12 month and 2025 stats are stronger for Pegula. 
</t>
    </r>
    <r>
      <rPr>
        <b/>
        <sz val="12"/>
        <color theme="1"/>
        <rFont val="Calibri"/>
        <family val="2"/>
        <scheme val="minor"/>
      </rPr>
      <t>Back Pegula around 2.00 to 2.20 and remove liability at 1.60.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</si>
</sst>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48">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20" fontId="10" fillId="0" borderId="0" xfId="0" applyNumberFormat="1"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6" applyAlignment="1">
      <alignment horizontal="left"/>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805AE515-FC8E-482D-8724-8A372F4E5714}"/>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2" t="s">
        <v>91</v>
      </c>
      <c r="C7" s="34" t="s">
        <v>87</v>
      </c>
      <c r="D7" s="35">
        <v>0.48280000000000001</v>
      </c>
      <c r="E7" s="36" t="s">
        <v>106</v>
      </c>
      <c r="F7" s="34">
        <v>13</v>
      </c>
      <c r="G7" s="34">
        <v>46</v>
      </c>
      <c r="H7" s="34">
        <v>1.5099999904632568</v>
      </c>
      <c r="I7" s="24">
        <v>1.66</v>
      </c>
      <c r="J7" s="24">
        <v>2</v>
      </c>
      <c r="K7" s="44">
        <v>0.22916666666666666</v>
      </c>
      <c r="L7" s="22"/>
      <c r="M7" s="28"/>
      <c r="N7" s="31" t="str" cm="1">
        <f t="array" aca="1" ref="N7" ca="1">IF(INDIRECT("M" &amp; ROW())="x", INDIRECT("B" &amp; ROW()) &amp; IF(INDIRECT("E" &amp; ROW())="x", " in 2", " in 3"), "")</f>
        <v/>
      </c>
      <c r="O7" s="22" t="str">
        <f ca="1">IF(N7="x", C7 &amp; IF(F7="x", " in 2", " in 3"), "")</f>
        <v/>
      </c>
    </row>
    <row r="8" spans="1:15" ht="187.2" x14ac:dyDescent="0.3">
      <c r="A8" s="37"/>
      <c r="B8" s="41" t="s">
        <v>92</v>
      </c>
      <c r="C8" s="37" t="s">
        <v>93</v>
      </c>
      <c r="D8" s="38">
        <v>0.51719999999999999</v>
      </c>
      <c r="E8" s="39"/>
      <c r="F8" s="37">
        <v>74</v>
      </c>
      <c r="G8" s="37">
        <v>97</v>
      </c>
      <c r="H8" s="37">
        <v>2.690000057220459</v>
      </c>
      <c r="I8" s="24"/>
      <c r="J8" s="24">
        <v>2</v>
      </c>
      <c r="K8" s="46" t="s">
        <v>107</v>
      </c>
      <c r="L8" s="22">
        <v>7</v>
      </c>
      <c r="M8" s="45" t="s">
        <v>106</v>
      </c>
      <c r="N8" s="31" t="str" cm="1">
        <f t="array" aca="1" ref="N8" ca="1">IF(INDIRECT("M" &amp; ROW())="x", INDIRECT("B" &amp; ROW()) &amp; IF(INDIRECT("E" &amp; ROW())="x", " in 2", " in 3"), "")</f>
        <v>Alejandro Tabilo in 3</v>
      </c>
      <c r="O8" s="22" t="str">
        <f ca="1">IF(N8="x", C8 &amp; IF(F8="x", " in 2", " in 3"), "")</f>
        <v/>
      </c>
    </row>
    <row r="9" spans="1:15" x14ac:dyDescent="0.3">
      <c r="A9" s="34">
        <v>2</v>
      </c>
      <c r="B9" s="40" t="s">
        <v>89</v>
      </c>
      <c r="C9" s="34" t="s">
        <v>55</v>
      </c>
      <c r="D9" s="35">
        <v>5.6800000000000003E-2</v>
      </c>
      <c r="E9" s="36"/>
      <c r="F9" s="34">
        <v>75</v>
      </c>
      <c r="G9" s="34">
        <v>184</v>
      </c>
      <c r="H9" s="34">
        <v>4.929999828338623</v>
      </c>
      <c r="I9" s="24"/>
      <c r="J9" s="24"/>
      <c r="K9" s="13"/>
      <c r="L9" s="22"/>
      <c r="M9" s="28"/>
      <c r="N9" s="31" t="str" cm="1">
        <f t="array" aca="1" ref="N9" ca="1">IF(INDIRECT("M" &amp; ROW())="x", INDIRECT("B" &amp; ROW()) &amp; IF(INDIRECT("E" &amp; ROW())="x", " in 2", " in 3"), "")</f>
        <v/>
      </c>
    </row>
    <row r="10" spans="1:15" ht="202.8" x14ac:dyDescent="0.3">
      <c r="A10" s="37"/>
      <c r="B10" s="43" t="s">
        <v>90</v>
      </c>
      <c r="C10" s="37" t="s">
        <v>63</v>
      </c>
      <c r="D10" s="38">
        <v>0.94320000000000004</v>
      </c>
      <c r="E10" s="39" t="s">
        <v>106</v>
      </c>
      <c r="F10" s="37">
        <v>19</v>
      </c>
      <c r="G10" s="37">
        <v>20</v>
      </c>
      <c r="H10" s="37">
        <v>1.2039999961853027</v>
      </c>
      <c r="I10" s="24">
        <v>1.23</v>
      </c>
      <c r="J10" s="24">
        <v>1.3</v>
      </c>
      <c r="K10" s="46" t="s">
        <v>108</v>
      </c>
      <c r="L10" s="22">
        <v>7.5</v>
      </c>
      <c r="M10" s="45" t="s">
        <v>106</v>
      </c>
      <c r="N10" s="31" t="str" cm="1">
        <f t="array" aca="1" ref="N10" ca="1">IF(INDIRECT("M" &amp; ROW())="x", INDIRECT("B" &amp; ROW()) &amp; IF(INDIRECT("E" &amp; ROW())="x", " in 2", " in 3"), "")</f>
        <v>Jiri Lehecka in 2</v>
      </c>
    </row>
    <row r="11" spans="1:15" x14ac:dyDescent="0.3">
      <c r="A11" s="34">
        <v>3</v>
      </c>
      <c r="B11" s="40" t="s">
        <v>73</v>
      </c>
      <c r="C11" s="34" t="s">
        <v>74</v>
      </c>
      <c r="D11" s="35">
        <v>0.51070000000000004</v>
      </c>
      <c r="E11" s="36"/>
      <c r="F11" s="34">
        <v>32</v>
      </c>
      <c r="G11" s="34">
        <v>31</v>
      </c>
      <c r="H11" s="34">
        <v>1.4780000448226929</v>
      </c>
      <c r="I11" s="24">
        <v>1.5</v>
      </c>
      <c r="J11" s="24">
        <v>1.75</v>
      </c>
      <c r="K11" s="13"/>
      <c r="L11" s="22"/>
      <c r="M11" s="45" t="s">
        <v>106</v>
      </c>
      <c r="N11" s="31" t="str" cm="1">
        <f t="array" aca="1" ref="N11" ca="1">IF(INDIRECT("M" &amp; ROW())="x", INDIRECT("B" &amp; ROW()) &amp; IF(INDIRECT("E" &amp; ROW())="x", " in 2", " in 3"), "")</f>
        <v>Brandon Nakashima in 3</v>
      </c>
    </row>
    <row r="12" spans="1:15" ht="234" x14ac:dyDescent="0.3">
      <c r="A12" s="37"/>
      <c r="B12" s="41" t="s">
        <v>75</v>
      </c>
      <c r="C12" s="37" t="s">
        <v>76</v>
      </c>
      <c r="D12" s="38">
        <v>0.48930000000000001</v>
      </c>
      <c r="E12" s="39" t="s">
        <v>106</v>
      </c>
      <c r="F12" s="37">
        <v>66</v>
      </c>
      <c r="G12" s="37">
        <v>110</v>
      </c>
      <c r="H12" s="37">
        <v>2.7999999523162842</v>
      </c>
      <c r="I12" s="24"/>
      <c r="J12" s="24"/>
      <c r="K12" s="46" t="s">
        <v>109</v>
      </c>
      <c r="L12" s="22">
        <v>7</v>
      </c>
      <c r="M12" s="28"/>
      <c r="N12" s="31" t="str" cm="1">
        <f t="array" aca="1" ref="N12" ca="1">IF(INDIRECT("M" &amp; ROW())="x", INDIRECT("B" &amp; ROW()) &amp; IF(INDIRECT("E" &amp; ROW())="x", " in 2", " in 3"), "")</f>
        <v/>
      </c>
    </row>
    <row r="13" spans="1:15" x14ac:dyDescent="0.3">
      <c r="A13" s="34">
        <v>4</v>
      </c>
      <c r="B13" s="42" t="s">
        <v>101</v>
      </c>
      <c r="C13" s="34" t="s">
        <v>65</v>
      </c>
      <c r="D13" s="35">
        <v>0.82179999999999997</v>
      </c>
      <c r="E13" s="36"/>
      <c r="F13" s="34">
        <v>14</v>
      </c>
      <c r="G13" s="34">
        <v>9</v>
      </c>
      <c r="H13" s="34">
        <v>1.2430000305175781</v>
      </c>
      <c r="I13" s="24">
        <v>1.31</v>
      </c>
      <c r="J13" s="24">
        <v>1.4</v>
      </c>
      <c r="K13" s="13"/>
      <c r="L13" s="22"/>
      <c r="M13" s="45" t="s">
        <v>106</v>
      </c>
      <c r="N13" s="31" t="str" cm="1">
        <f t="array" aca="1" ref="N13" ca="1">IF(INDIRECT("M" &amp; ROW())="x", INDIRECT("B" &amp; ROW()) &amp; IF(INDIRECT("E" &amp; ROW())="x", " in 2", " in 3"), "")</f>
        <v>Andrey Rublev in 3</v>
      </c>
    </row>
    <row r="14" spans="1:15" ht="234" x14ac:dyDescent="0.3">
      <c r="A14" s="37"/>
      <c r="B14" s="41" t="s">
        <v>102</v>
      </c>
      <c r="C14" s="37" t="s">
        <v>103</v>
      </c>
      <c r="D14" s="38">
        <v>0.1782</v>
      </c>
      <c r="E14" s="39" t="s">
        <v>106</v>
      </c>
      <c r="F14" s="37">
        <v>173</v>
      </c>
      <c r="G14" s="37">
        <v>39</v>
      </c>
      <c r="H14" s="37">
        <v>4.3600001335144043</v>
      </c>
      <c r="I14" s="24"/>
      <c r="J14" s="24"/>
      <c r="K14" s="46" t="s">
        <v>110</v>
      </c>
      <c r="L14" s="22">
        <v>6</v>
      </c>
      <c r="M14" s="22"/>
      <c r="N14" s="31" t="str" cm="1">
        <f t="array" aca="1" ref="N14" ca="1">IF(INDIRECT("M" &amp; ROW())="x", INDIRECT("B" &amp; ROW()) &amp; IF(INDIRECT("E" &amp; ROW())="x", " in 2", " in 3"), "")</f>
        <v/>
      </c>
    </row>
    <row r="15" spans="1:15" x14ac:dyDescent="0.3">
      <c r="A15" s="34">
        <v>5</v>
      </c>
      <c r="B15" s="40" t="s">
        <v>77</v>
      </c>
      <c r="C15" s="34" t="s">
        <v>78</v>
      </c>
      <c r="D15" s="35">
        <v>0.16889999999999999</v>
      </c>
      <c r="E15" s="36"/>
      <c r="F15" s="34">
        <v>45</v>
      </c>
      <c r="G15" s="34">
        <v>265</v>
      </c>
      <c r="H15" s="34">
        <v>13.319999694824219</v>
      </c>
      <c r="I15" s="24"/>
      <c r="J15" s="24"/>
      <c r="K15" s="13"/>
      <c r="L15" s="22"/>
      <c r="M15" s="22"/>
      <c r="N15" s="31" t="str" cm="1">
        <f t="array" aca="1" ref="N15" ca="1">IF(INDIRECT("M" &amp; ROW())="x", INDIRECT("B" &amp; ROW()) &amp; IF(INDIRECT("E" &amp; ROW())="x", " in 2", " in 3"), "")</f>
        <v/>
      </c>
    </row>
    <row r="16" spans="1:15" ht="171.6" x14ac:dyDescent="0.3">
      <c r="A16" s="37"/>
      <c r="B16" s="43" t="s">
        <v>79</v>
      </c>
      <c r="C16" s="37" t="s">
        <v>80</v>
      </c>
      <c r="D16" s="38">
        <v>0.83109999999999995</v>
      </c>
      <c r="E16" s="39" t="s">
        <v>106</v>
      </c>
      <c r="F16" s="37">
        <v>7</v>
      </c>
      <c r="G16" s="37">
        <v>11</v>
      </c>
      <c r="H16" s="37">
        <v>1.0520000457763672</v>
      </c>
      <c r="I16" s="24">
        <v>1.04</v>
      </c>
      <c r="J16" s="24">
        <v>1.1000000000000001</v>
      </c>
      <c r="K16" s="46" t="s">
        <v>111</v>
      </c>
      <c r="L16" s="22">
        <v>7</v>
      </c>
      <c r="M16" s="45" t="s">
        <v>106</v>
      </c>
      <c r="N16" s="31" t="str" cm="1">
        <f t="array" aca="1" ref="N16" ca="1">IF(INDIRECT("M" &amp; ROW())="x", INDIRECT("B" &amp; ROW()) &amp; IF(INDIRECT("E" &amp; ROW())="x", " in 2", " in 3"), "")</f>
        <v>Alex De Minaur in 2</v>
      </c>
    </row>
    <row r="17" spans="1:14" x14ac:dyDescent="0.3">
      <c r="A17" s="34">
        <v>6</v>
      </c>
      <c r="B17" s="40" t="s">
        <v>99</v>
      </c>
      <c r="C17" s="34" t="s">
        <v>78</v>
      </c>
      <c r="D17" s="35">
        <v>0.51029999999999998</v>
      </c>
      <c r="E17" s="36"/>
      <c r="F17" s="34">
        <v>62</v>
      </c>
      <c r="G17" s="34">
        <v>130</v>
      </c>
      <c r="H17" s="34">
        <v>3.7200000286102295</v>
      </c>
      <c r="I17" s="24"/>
      <c r="J17" s="24"/>
      <c r="K17" s="13"/>
      <c r="L17" s="22"/>
      <c r="M17" s="22"/>
      <c r="N17" s="31" t="str" cm="1">
        <f t="array" aca="1" ref="N17" ca="1">IF(INDIRECT("M" &amp; ROW())="x", INDIRECT("B" &amp; ROW()) &amp; IF(INDIRECT("E" &amp; ROW())="x", " in 2", " in 3"), "")</f>
        <v/>
      </c>
    </row>
    <row r="18" spans="1:14" ht="187.2" x14ac:dyDescent="0.3">
      <c r="A18" s="37"/>
      <c r="B18" s="43" t="s">
        <v>100</v>
      </c>
      <c r="C18" s="37" t="s">
        <v>61</v>
      </c>
      <c r="D18" s="38">
        <v>0.48970000000000002</v>
      </c>
      <c r="E18" s="39" t="s">
        <v>106</v>
      </c>
      <c r="F18" s="37">
        <v>9</v>
      </c>
      <c r="G18" s="37">
        <v>36</v>
      </c>
      <c r="H18" s="37">
        <v>1.3070000410079956</v>
      </c>
      <c r="I18" s="24">
        <v>1.38</v>
      </c>
      <c r="J18" s="24">
        <v>1.4</v>
      </c>
      <c r="K18" s="46" t="s">
        <v>112</v>
      </c>
      <c r="L18" s="22">
        <v>7.5</v>
      </c>
      <c r="M18" s="45" t="s">
        <v>106</v>
      </c>
      <c r="N18" s="31" t="str" cm="1">
        <f t="array" aca="1" ref="N18" ca="1">IF(INDIRECT("M" &amp; ROW())="x", INDIRECT("B" &amp; ROW()) &amp; IF(INDIRECT("E" &amp; ROW())="x", " in 2", " in 3"), "")</f>
        <v>Lorenzo Musetti in 2</v>
      </c>
    </row>
    <row r="19" spans="1:14" x14ac:dyDescent="0.3">
      <c r="A19" s="34">
        <v>7</v>
      </c>
      <c r="B19" s="40" t="s">
        <v>94</v>
      </c>
      <c r="C19" s="34" t="s">
        <v>95</v>
      </c>
      <c r="D19" s="35">
        <v>0.42559999999999998</v>
      </c>
      <c r="E19" s="36"/>
      <c r="F19" s="34">
        <v>81</v>
      </c>
      <c r="G19" s="34">
        <v>351</v>
      </c>
      <c r="H19" s="34">
        <v>3.1800000667572021</v>
      </c>
      <c r="I19" s="24"/>
      <c r="J19" s="24"/>
      <c r="K19" s="13"/>
      <c r="L19" s="22"/>
      <c r="M19" s="22"/>
      <c r="N19" s="31" t="str" cm="1">
        <f t="array" aca="1" ref="N19" ca="1">IF(INDIRECT("M" &amp; ROW())="x", INDIRECT("B" &amp; ROW()) &amp; IF(INDIRECT("E" &amp; ROW())="x", " in 2", " in 3"), "")</f>
        <v/>
      </c>
    </row>
    <row r="20" spans="1:14" ht="171.6" x14ac:dyDescent="0.3">
      <c r="A20" s="37"/>
      <c r="B20" s="43" t="s">
        <v>96</v>
      </c>
      <c r="C20" s="37" t="s">
        <v>63</v>
      </c>
      <c r="D20" s="38">
        <v>0.57440000000000002</v>
      </c>
      <c r="E20" s="39" t="s">
        <v>106</v>
      </c>
      <c r="F20" s="37">
        <v>16</v>
      </c>
      <c r="G20" s="37">
        <v>27</v>
      </c>
      <c r="H20" s="37">
        <v>1.3890000581741333</v>
      </c>
      <c r="I20" s="24">
        <v>1.39</v>
      </c>
      <c r="J20" s="24">
        <v>1.45</v>
      </c>
      <c r="K20" s="46" t="s">
        <v>113</v>
      </c>
      <c r="L20" s="22">
        <v>7.5</v>
      </c>
      <c r="M20" s="45" t="s">
        <v>106</v>
      </c>
      <c r="N20" s="31" t="str" cm="1">
        <f t="array" aca="1" ref="N20" ca="1">IF(INDIRECT("M" &amp; ROW())="x", INDIRECT("B" &amp; ROW()) &amp; IF(INDIRECT("E" &amp; ROW())="x", " in 2", " in 3"), "")</f>
        <v>Jakub Mensik in 2</v>
      </c>
    </row>
    <row r="21" spans="1:14" x14ac:dyDescent="0.3">
      <c r="A21" s="34">
        <v>8</v>
      </c>
      <c r="B21" s="40" t="s">
        <v>84</v>
      </c>
      <c r="C21" s="34" t="s">
        <v>55</v>
      </c>
      <c r="D21" s="35">
        <v>0.73960000000000004</v>
      </c>
      <c r="E21" s="36"/>
      <c r="F21" s="34">
        <v>54</v>
      </c>
      <c r="G21" s="34">
        <v>53</v>
      </c>
      <c r="H21" s="34">
        <v>2.25</v>
      </c>
      <c r="I21" s="24"/>
      <c r="J21" s="24">
        <v>2</v>
      </c>
      <c r="K21" s="13"/>
      <c r="L21" s="22"/>
      <c r="M21" s="45" t="s">
        <v>106</v>
      </c>
      <c r="N21" s="31" t="str" cm="1">
        <f t="array" aca="1" ref="N21" ca="1">IF(INDIRECT("M" &amp; ROW())="x", INDIRECT("B" &amp; ROW()) &amp; IF(INDIRECT("E" &amp; ROW())="x", " in 2", " in 3"), "")</f>
        <v>Arthur Rinderknech in 3</v>
      </c>
    </row>
    <row r="22" spans="1:14" ht="202.8" x14ac:dyDescent="0.3">
      <c r="A22" s="37"/>
      <c r="B22" s="41" t="s">
        <v>85</v>
      </c>
      <c r="C22" s="37" t="s">
        <v>74</v>
      </c>
      <c r="D22" s="38">
        <v>0.26040000000000002</v>
      </c>
      <c r="E22" s="39" t="s">
        <v>106</v>
      </c>
      <c r="F22" s="37">
        <v>34</v>
      </c>
      <c r="G22" s="37">
        <v>23</v>
      </c>
      <c r="H22" s="37">
        <v>1.6940000057220459</v>
      </c>
      <c r="I22" s="24">
        <v>1.83</v>
      </c>
      <c r="J22" s="24">
        <v>2</v>
      </c>
      <c r="K22" s="46" t="s">
        <v>114</v>
      </c>
      <c r="L22" s="22">
        <v>6.5</v>
      </c>
      <c r="M22" s="22"/>
      <c r="N22" s="31" t="str" cm="1">
        <f t="array" aca="1" ref="N22" ca="1">IF(INDIRECT("M" &amp; ROW())="x", INDIRECT("B" &amp; ROW()) &amp; IF(INDIRECT("E" &amp; ROW())="x", " in 2", " in 3"), "")</f>
        <v/>
      </c>
    </row>
    <row r="23" spans="1:14" x14ac:dyDescent="0.3">
      <c r="A23" s="34">
        <v>9</v>
      </c>
      <c r="B23" s="42" t="s">
        <v>86</v>
      </c>
      <c r="C23" s="34" t="s">
        <v>87</v>
      </c>
      <c r="D23" s="35">
        <v>0.66500000000000004</v>
      </c>
      <c r="E23" s="36" t="s">
        <v>106</v>
      </c>
      <c r="F23" s="34">
        <v>24</v>
      </c>
      <c r="G23" s="34">
        <v>74</v>
      </c>
      <c r="H23" s="34">
        <v>1.3910000324249268</v>
      </c>
      <c r="I23" s="24">
        <v>1.48</v>
      </c>
      <c r="J23" s="24">
        <v>1.8</v>
      </c>
      <c r="K23" s="13"/>
      <c r="L23" s="22"/>
      <c r="M23" s="22"/>
      <c r="N23" s="31" t="str" cm="1">
        <f t="array" aca="1" ref="N23" ca="1">IF(INDIRECT("M" &amp; ROW())="x", INDIRECT("B" &amp; ROW()) &amp; IF(INDIRECT("E" &amp; ROW())="x", " in 2", " in 3"), "")</f>
        <v/>
      </c>
    </row>
    <row r="24" spans="1:14" ht="202.8" x14ac:dyDescent="0.3">
      <c r="A24" s="37"/>
      <c r="B24" s="41" t="s">
        <v>88</v>
      </c>
      <c r="C24" s="37" t="s">
        <v>80</v>
      </c>
      <c r="D24" s="38">
        <v>0.33500000000000002</v>
      </c>
      <c r="E24" s="39"/>
      <c r="F24" s="37">
        <v>109</v>
      </c>
      <c r="G24" s="37">
        <v>40</v>
      </c>
      <c r="H24" s="37">
        <v>3.1700000762939453</v>
      </c>
      <c r="I24" s="24"/>
      <c r="J24" s="24"/>
      <c r="K24" s="46" t="s">
        <v>115</v>
      </c>
      <c r="L24" s="22">
        <v>6.5</v>
      </c>
      <c r="M24" s="45" t="s">
        <v>106</v>
      </c>
      <c r="N24" s="31" t="str" cm="1">
        <f t="array" aca="1" ref="N24" ca="1">IF(INDIRECT("M" &amp; ROW())="x", INDIRECT("B" &amp; ROW()) &amp; IF(INDIRECT("E" &amp; ROW())="x", " in 2", " in 3"), "")</f>
        <v>Christopher O'Connell in 3</v>
      </c>
    </row>
    <row r="25" spans="1:14" x14ac:dyDescent="0.3">
      <c r="A25" s="34">
        <v>10</v>
      </c>
      <c r="B25" s="42" t="s">
        <v>81</v>
      </c>
      <c r="C25" s="34" t="s">
        <v>82</v>
      </c>
      <c r="D25" s="35">
        <v>0.58530000000000004</v>
      </c>
      <c r="E25" s="36" t="s">
        <v>106</v>
      </c>
      <c r="F25" s="34">
        <v>3</v>
      </c>
      <c r="G25" s="34">
        <v>2</v>
      </c>
      <c r="H25" s="34">
        <v>1.2009999752044678</v>
      </c>
      <c r="I25" s="24">
        <v>1.23</v>
      </c>
      <c r="J25" s="24">
        <v>1.3</v>
      </c>
      <c r="K25" s="13"/>
      <c r="L25" s="22"/>
      <c r="M25" s="45" t="s">
        <v>106</v>
      </c>
      <c r="N25" s="31" t="str" cm="1">
        <f t="array" aca="1" ref="N25" ca="1">IF(INDIRECT("M" &amp; ROW())="x", INDIRECT("B" &amp; ROW()) &amp; IF(INDIRECT("E" &amp; ROW())="x", " in 2", " in 3"), "")</f>
        <v>Alexander Zverev in 2</v>
      </c>
    </row>
    <row r="26" spans="1:14" ht="218.4" x14ac:dyDescent="0.3">
      <c r="A26" s="37"/>
      <c r="B26" s="41" t="s">
        <v>83</v>
      </c>
      <c r="C26" s="37" t="s">
        <v>55</v>
      </c>
      <c r="D26" s="38">
        <v>0.41470000000000001</v>
      </c>
      <c r="E26" s="39"/>
      <c r="F26" s="37">
        <v>76</v>
      </c>
      <c r="G26" s="37">
        <v>420</v>
      </c>
      <c r="H26" s="37">
        <v>4.9800000190734863</v>
      </c>
      <c r="I26" s="24"/>
      <c r="J26" s="24"/>
      <c r="K26" s="46" t="s">
        <v>116</v>
      </c>
      <c r="L26" s="22">
        <v>7.5</v>
      </c>
      <c r="M26" s="22"/>
      <c r="N26" s="31" t="str" cm="1">
        <f t="array" aca="1" ref="N26" ca="1">IF(INDIRECT("M" &amp; ROW())="x", INDIRECT("B" &amp; ROW()) &amp; IF(INDIRECT("E" &amp; ROW())="x", " in 2", " in 3"), "")</f>
        <v/>
      </c>
    </row>
    <row r="27" spans="1:14" x14ac:dyDescent="0.3">
      <c r="A27" s="34">
        <v>11</v>
      </c>
      <c r="B27" s="40" t="s">
        <v>54</v>
      </c>
      <c r="C27" s="34" t="s">
        <v>55</v>
      </c>
      <c r="D27" s="35">
        <v>0.64759999999999995</v>
      </c>
      <c r="E27" s="36"/>
      <c r="F27" s="34">
        <v>70</v>
      </c>
      <c r="G27" s="34">
        <v>63</v>
      </c>
      <c r="H27" s="34">
        <v>1.9170000553131104</v>
      </c>
      <c r="I27" s="24">
        <v>1.95</v>
      </c>
      <c r="J27" s="24">
        <v>1.95</v>
      </c>
      <c r="K27" s="13"/>
      <c r="L27" s="22"/>
      <c r="M27" s="45" t="s">
        <v>106</v>
      </c>
      <c r="N27" s="31" t="str" cm="1">
        <f t="array" aca="1" ref="N27" ca="1">IF(INDIRECT("M" &amp; ROW())="x", INDIRECT("B" &amp; ROW()) &amp; IF(INDIRECT("E" &amp; ROW())="x", " in 2", " in 3"), "")</f>
        <v>Arthur Cazaux in 3</v>
      </c>
    </row>
    <row r="28" spans="1:14" ht="202.8" x14ac:dyDescent="0.3">
      <c r="A28" s="37"/>
      <c r="B28" s="41" t="s">
        <v>56</v>
      </c>
      <c r="C28" s="37" t="s">
        <v>57</v>
      </c>
      <c r="D28" s="38">
        <v>0.35239999999999999</v>
      </c>
      <c r="E28" s="39" t="s">
        <v>106</v>
      </c>
      <c r="F28" s="37">
        <v>33</v>
      </c>
      <c r="G28" s="37">
        <v>148</v>
      </c>
      <c r="H28" s="37">
        <v>1.9520000219345093</v>
      </c>
      <c r="I28" s="24"/>
      <c r="J28" s="24"/>
      <c r="K28" s="46" t="s">
        <v>117</v>
      </c>
      <c r="L28" s="22">
        <v>6.5</v>
      </c>
      <c r="M28" s="22"/>
      <c r="N28" s="31" t="str" cm="1">
        <f t="array" aca="1" ref="N28" ca="1">IF(INDIRECT("M" &amp; ROW())="x", INDIRECT("B" &amp; ROW()) &amp; IF(INDIRECT("E" &amp; ROW())="x", " in 2", " in 3"), "")</f>
        <v/>
      </c>
    </row>
    <row r="29" spans="1:14" x14ac:dyDescent="0.3">
      <c r="A29" s="34">
        <v>12</v>
      </c>
      <c r="B29" s="40" t="s">
        <v>97</v>
      </c>
      <c r="C29" s="34" t="s">
        <v>61</v>
      </c>
      <c r="D29" s="35">
        <v>0.49469999999999997</v>
      </c>
      <c r="E29" s="36" t="s">
        <v>106</v>
      </c>
      <c r="F29" s="34">
        <v>29</v>
      </c>
      <c r="G29" s="34">
        <v>209</v>
      </c>
      <c r="H29" s="34">
        <v>2.0299999713897705</v>
      </c>
      <c r="I29" s="24"/>
      <c r="J29" s="24"/>
      <c r="K29" s="13"/>
      <c r="L29" s="22"/>
      <c r="M29" s="22"/>
      <c r="N29" s="31" t="str" cm="1">
        <f t="array" aca="1" ref="N29" ca="1">IF(INDIRECT("M" &amp; ROW())="x", INDIRECT("B" &amp; ROW()) &amp; IF(INDIRECT("E" &amp; ROW())="x", " in 2", " in 3"), "")</f>
        <v/>
      </c>
    </row>
    <row r="30" spans="1:14" ht="156" x14ac:dyDescent="0.3">
      <c r="A30" s="37"/>
      <c r="B30" s="41" t="s">
        <v>98</v>
      </c>
      <c r="C30" s="37" t="s">
        <v>68</v>
      </c>
      <c r="D30" s="38">
        <v>0.50529999999999997</v>
      </c>
      <c r="E30" s="39"/>
      <c r="F30" s="37">
        <v>121</v>
      </c>
      <c r="G30" s="37">
        <v>34</v>
      </c>
      <c r="H30" s="37">
        <v>1.8470000028610229</v>
      </c>
      <c r="I30" s="24">
        <v>1.82</v>
      </c>
      <c r="J30" s="24">
        <v>1.85</v>
      </c>
      <c r="K30" s="46" t="s">
        <v>118</v>
      </c>
      <c r="L30" s="22">
        <v>6.5</v>
      </c>
      <c r="M30" s="45" t="s">
        <v>106</v>
      </c>
      <c r="N30" s="31" t="str" cm="1">
        <f t="array" aca="1" ref="N30" ca="1">IF(INDIRECT("M" &amp; ROW())="x", INDIRECT("B" &amp; ROW()) &amp; IF(INDIRECT("E" &amp; ROW())="x", " in 2", " in 3"), "")</f>
        <v>Bu Yunchaokete in 3</v>
      </c>
    </row>
    <row r="31" spans="1:14" ht="31.2" x14ac:dyDescent="0.3">
      <c r="A31" s="34">
        <v>13</v>
      </c>
      <c r="B31" s="42" t="s">
        <v>58</v>
      </c>
      <c r="C31" s="34" t="s">
        <v>59</v>
      </c>
      <c r="D31" s="35">
        <v>0.63649999999999995</v>
      </c>
      <c r="E31" s="36" t="s">
        <v>106</v>
      </c>
      <c r="F31" s="34">
        <v>20</v>
      </c>
      <c r="G31" s="34">
        <v>35</v>
      </c>
      <c r="H31" s="34">
        <v>1.3789999485015869</v>
      </c>
      <c r="I31" s="24">
        <v>1.45</v>
      </c>
      <c r="J31" s="24">
        <v>1.6</v>
      </c>
      <c r="K31" s="13"/>
      <c r="L31" s="22"/>
      <c r="M31" s="45" t="s">
        <v>106</v>
      </c>
      <c r="N31" s="31" t="str" cm="1">
        <f t="array" aca="1" ref="N31" ca="1">IF(INDIRECT("M" &amp; ROW())="x", INDIRECT("B" &amp; ROW()) &amp; IF(INDIRECT("E" &amp; ROW())="x", " in 2", " in 3"), "")</f>
        <v>Alejandro Davidovich Fokina in 2</v>
      </c>
    </row>
    <row r="32" spans="1:14" ht="234" x14ac:dyDescent="0.3">
      <c r="A32" s="37"/>
      <c r="B32" s="41" t="s">
        <v>60</v>
      </c>
      <c r="C32" s="37" t="s">
        <v>61</v>
      </c>
      <c r="D32" s="38">
        <v>0.36349999999999999</v>
      </c>
      <c r="E32" s="39"/>
      <c r="F32" s="37">
        <v>71</v>
      </c>
      <c r="G32" s="37">
        <v>29</v>
      </c>
      <c r="H32" s="37">
        <v>3.2400000095367432</v>
      </c>
      <c r="I32" s="24"/>
      <c r="J32" s="24"/>
      <c r="K32" s="46" t="s">
        <v>119</v>
      </c>
      <c r="L32" s="22">
        <v>7</v>
      </c>
      <c r="M32" s="22"/>
    </row>
    <row r="33" spans="1:14" x14ac:dyDescent="0.3">
      <c r="A33" s="34">
        <v>14</v>
      </c>
      <c r="B33" s="40" t="s">
        <v>120</v>
      </c>
      <c r="C33" s="34" t="s">
        <v>55</v>
      </c>
      <c r="D33" s="35">
        <v>0.31490000000000001</v>
      </c>
      <c r="E33" s="36" t="s">
        <v>106</v>
      </c>
      <c r="F33" s="34">
        <v>38</v>
      </c>
      <c r="G33" s="34">
        <v>132</v>
      </c>
      <c r="H33" s="34">
        <v>1.99</v>
      </c>
      <c r="I33" s="24"/>
      <c r="J33" s="24">
        <v>2.1</v>
      </c>
      <c r="K33" s="13"/>
      <c r="L33" s="22"/>
      <c r="M33" s="22"/>
      <c r="N33" s="31"/>
    </row>
    <row r="34" spans="1:14" ht="280.8" x14ac:dyDescent="0.3">
      <c r="A34" s="37"/>
      <c r="B34" s="41" t="s">
        <v>121</v>
      </c>
      <c r="C34" s="37" t="s">
        <v>74</v>
      </c>
      <c r="D34" s="38">
        <v>0.68510000000000004</v>
      </c>
      <c r="E34" s="39"/>
      <c r="F34" s="37">
        <v>36</v>
      </c>
      <c r="G34" s="37">
        <v>38</v>
      </c>
      <c r="H34" s="37">
        <v>1.7</v>
      </c>
      <c r="I34" s="24"/>
      <c r="J34" s="24">
        <v>1.9</v>
      </c>
      <c r="K34" s="46" t="s">
        <v>122</v>
      </c>
      <c r="L34" s="22">
        <v>6</v>
      </c>
      <c r="M34" s="45" t="s">
        <v>106</v>
      </c>
      <c r="N34" s="31" t="str" cm="1">
        <f t="array" aca="1" ref="N34" ca="1">IF(INDIRECT("M" &amp; ROW())="x", INDIRECT("B" &amp; ROW()) &amp; IF(INDIRECT("E" &amp; ROW())="x", " in 2", " in 3"), "")</f>
        <v>Learner Tien in 3</v>
      </c>
    </row>
    <row r="35" spans="1:14" x14ac:dyDescent="0.3">
      <c r="A35" s="34">
        <v>15</v>
      </c>
      <c r="B35" s="40" t="s">
        <v>69</v>
      </c>
      <c r="C35" s="34" t="s">
        <v>70</v>
      </c>
      <c r="D35" s="35">
        <v>0.24779999999999999</v>
      </c>
      <c r="E35" s="36" t="s">
        <v>106</v>
      </c>
      <c r="F35" s="34">
        <v>51</v>
      </c>
      <c r="G35" s="34">
        <v>26</v>
      </c>
      <c r="H35" s="34">
        <v>2.75</v>
      </c>
      <c r="I35" s="24"/>
      <c r="J35" s="24"/>
      <c r="K35" s="13"/>
      <c r="L35" s="22"/>
      <c r="M35" s="22"/>
      <c r="N35" s="31" t="str" cm="1">
        <f t="array" aca="1" ref="N35" ca="1">IF(INDIRECT("M" &amp; ROW())="x", INDIRECT("B" &amp; ROW()) &amp; IF(INDIRECT("E" &amp; ROW())="x", " in 2", " in 3"), "")</f>
        <v/>
      </c>
    </row>
    <row r="36" spans="1:14" ht="187.2" x14ac:dyDescent="0.3">
      <c r="A36" s="37"/>
      <c r="B36" s="41" t="s">
        <v>71</v>
      </c>
      <c r="C36" s="37" t="s">
        <v>72</v>
      </c>
      <c r="D36" s="38">
        <v>0.75219999999999998</v>
      </c>
      <c r="E36" s="39"/>
      <c r="F36" s="37">
        <v>25</v>
      </c>
      <c r="G36" s="37">
        <v>48</v>
      </c>
      <c r="H36" s="37">
        <v>1.4930000305175781</v>
      </c>
      <c r="I36" s="24">
        <v>1.73</v>
      </c>
      <c r="J36" s="24">
        <v>1.7</v>
      </c>
      <c r="K36" s="46" t="s">
        <v>123</v>
      </c>
      <c r="L36" s="22">
        <v>6.5</v>
      </c>
      <c r="M36" s="45" t="s">
        <v>106</v>
      </c>
      <c r="N36" s="31" t="str" cm="1">
        <f t="array" aca="1" ref="N36" ca="1">IF(INDIRECT("M" &amp; ROW())="x", INDIRECT("B" &amp; ROW()) &amp; IF(INDIRECT("E" &amp; ROW())="x", " in 2", " in 3"), "")</f>
        <v>Stefanos Tsitsipas in 3</v>
      </c>
    </row>
    <row r="37" spans="1:14" x14ac:dyDescent="0.3">
      <c r="A37" s="34">
        <v>16</v>
      </c>
      <c r="B37" s="40" t="s">
        <v>62</v>
      </c>
      <c r="C37" s="34" t="s">
        <v>63</v>
      </c>
      <c r="D37" s="35">
        <v>0.38779999999999998</v>
      </c>
      <c r="E37" s="36"/>
      <c r="F37" s="34">
        <v>91</v>
      </c>
      <c r="G37" s="34">
        <v>104</v>
      </c>
      <c r="H37" s="34">
        <v>3.8199999332427979</v>
      </c>
      <c r="I37" s="24"/>
      <c r="J37" s="24"/>
      <c r="K37" s="13"/>
      <c r="L37" s="22"/>
      <c r="M37" s="22"/>
      <c r="N37" s="31" t="str" cm="1">
        <f t="array" aca="1" ref="N37" ca="1">IF(INDIRECT("M" &amp; ROW())="x", INDIRECT("B" &amp; ROW()) &amp; IF(INDIRECT("E" &amp; ROW())="x", " in 2", " in 3"), "")</f>
        <v/>
      </c>
    </row>
    <row r="38" spans="1:14" ht="218.4" x14ac:dyDescent="0.3">
      <c r="A38" s="37"/>
      <c r="B38" s="43" t="s">
        <v>64</v>
      </c>
      <c r="C38" s="37" t="s">
        <v>65</v>
      </c>
      <c r="D38" s="38">
        <v>0.61219999999999997</v>
      </c>
      <c r="E38" s="39" t="s">
        <v>106</v>
      </c>
      <c r="F38" s="37">
        <v>18</v>
      </c>
      <c r="G38" s="37">
        <v>5</v>
      </c>
      <c r="H38" s="37">
        <v>1.2949999570846558</v>
      </c>
      <c r="I38" s="24">
        <v>1.24</v>
      </c>
      <c r="J38" s="24">
        <v>1.35</v>
      </c>
      <c r="K38" s="46" t="s">
        <v>124</v>
      </c>
      <c r="L38" s="22">
        <v>6.5</v>
      </c>
      <c r="M38" s="45" t="s">
        <v>106</v>
      </c>
      <c r="N38" s="31" t="str" cm="1">
        <f t="array" aca="1" ref="N38" ca="1">IF(INDIRECT("M" &amp; ROW())="x", INDIRECT("B" &amp; ROW()) &amp; IF(INDIRECT("E" &amp; ROW())="x", " in 2", " in 3"), "")</f>
        <v>Daniil Medvedev in 2</v>
      </c>
    </row>
    <row r="39" spans="1:14" x14ac:dyDescent="0.3">
      <c r="A39" s="34">
        <v>17</v>
      </c>
      <c r="B39" s="40" t="s">
        <v>104</v>
      </c>
      <c r="C39" s="34" t="s">
        <v>82</v>
      </c>
      <c r="D39" s="35">
        <v>0</v>
      </c>
      <c r="E39" s="36"/>
      <c r="F39" s="34">
        <v>49</v>
      </c>
      <c r="G39" s="34">
        <v>151</v>
      </c>
      <c r="H39" s="34">
        <v>15</v>
      </c>
      <c r="I39" s="24"/>
      <c r="J39" s="24"/>
      <c r="K39" s="13"/>
      <c r="L39" s="22"/>
      <c r="M39" s="22"/>
      <c r="N39" s="31" t="str" cm="1">
        <f t="array" aca="1" ref="N39" ca="1">IF(INDIRECT("M" &amp; ROW())="x", INDIRECT("B" &amp; ROW()) &amp; IF(INDIRECT("E" &amp; ROW())="x", " in 2", " in 3"), "")</f>
        <v/>
      </c>
    </row>
    <row r="40" spans="1:14" ht="187.2" x14ac:dyDescent="0.3">
      <c r="A40" s="37"/>
      <c r="B40" s="43" t="s">
        <v>105</v>
      </c>
      <c r="C40" s="37" t="s">
        <v>61</v>
      </c>
      <c r="D40" s="38">
        <v>1</v>
      </c>
      <c r="E40" s="39" t="s">
        <v>106</v>
      </c>
      <c r="F40" s="37">
        <v>2</v>
      </c>
      <c r="G40" s="37">
        <v>1</v>
      </c>
      <c r="H40" s="37">
        <v>1.03</v>
      </c>
      <c r="I40" s="24">
        <v>1.03</v>
      </c>
      <c r="J40" s="24">
        <v>1.05</v>
      </c>
      <c r="K40" s="46" t="s">
        <v>125</v>
      </c>
      <c r="L40" s="22">
        <v>8</v>
      </c>
      <c r="M40" s="45" t="s">
        <v>106</v>
      </c>
      <c r="N40" s="31" t="str" cm="1">
        <f t="array" aca="1" ref="N40" ca="1">IF(INDIRECT("M" &amp; ROW())="x", INDIRECT("B" &amp; ROW()) &amp; IF(INDIRECT("E" &amp; ROW())="x", " in 2", " in 3"), "")</f>
        <v>Jannik Sinner in 2</v>
      </c>
    </row>
    <row r="41" spans="1:14" x14ac:dyDescent="0.3">
      <c r="A41" s="34">
        <v>18</v>
      </c>
      <c r="B41" s="42" t="s">
        <v>66</v>
      </c>
      <c r="C41" s="34" t="s">
        <v>65</v>
      </c>
      <c r="D41" s="35">
        <v>0.66930000000000001</v>
      </c>
      <c r="E41" s="36"/>
      <c r="F41" s="34">
        <v>10</v>
      </c>
      <c r="G41" s="34">
        <v>33</v>
      </c>
      <c r="H41" s="34">
        <v>1.5559999942779541</v>
      </c>
      <c r="I41" s="24">
        <v>1.58</v>
      </c>
      <c r="J41" s="24">
        <v>1.65</v>
      </c>
      <c r="K41" s="13"/>
      <c r="L41" s="22"/>
      <c r="M41" s="45" t="s">
        <v>106</v>
      </c>
      <c r="N41" s="31" t="str" cm="1">
        <f t="array" aca="1" ref="N41" ca="1">IF(INDIRECT("M" &amp; ROW())="x", INDIRECT("B" &amp; ROW()) &amp; IF(INDIRECT("E" &amp; ROW())="x", " in 2", " in 3"), "")</f>
        <v>Karen Khachanov in 3</v>
      </c>
    </row>
    <row r="42" spans="1:14" ht="156" x14ac:dyDescent="0.3">
      <c r="A42" s="37"/>
      <c r="B42" s="41" t="s">
        <v>67</v>
      </c>
      <c r="C42" s="37" t="s">
        <v>68</v>
      </c>
      <c r="D42" s="38">
        <v>0.33069999999999999</v>
      </c>
      <c r="E42" s="39" t="s">
        <v>106</v>
      </c>
      <c r="F42" s="37">
        <v>237</v>
      </c>
      <c r="G42" s="37">
        <v>32</v>
      </c>
      <c r="H42" s="37">
        <v>2.559999942779541</v>
      </c>
      <c r="I42" s="24"/>
      <c r="J42" s="24"/>
      <c r="K42" s="46" t="s">
        <v>126</v>
      </c>
      <c r="L42" s="22">
        <v>7</v>
      </c>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42">
    <sortCondition ref="A7:A4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7" t="s">
        <v>127</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0" t="s">
        <v>130</v>
      </c>
      <c r="C7" s="34" t="s">
        <v>74</v>
      </c>
      <c r="D7" s="35">
        <v>0.56630000000000003</v>
      </c>
      <c r="E7" s="34"/>
      <c r="F7" s="34">
        <v>4</v>
      </c>
      <c r="G7" s="34">
        <v>25</v>
      </c>
      <c r="H7" s="34">
        <v>2.1400001049041748</v>
      </c>
      <c r="I7" s="24"/>
      <c r="J7" s="24">
        <v>1.9</v>
      </c>
      <c r="K7" s="44">
        <v>0.33333333333333331</v>
      </c>
      <c r="L7" s="22"/>
      <c r="M7" s="45" t="s">
        <v>106</v>
      </c>
      <c r="N7" s="31" t="str" cm="1">
        <f t="array" aca="1" ref="N7" ca="1">IF(INDIRECT("M" &amp; ROW())="x", INDIRECT("B" &amp; ROW()) &amp; IF(INDIRECT("E" &amp; ROW())="x", " in 2", " in 3"), "")</f>
        <v>Amanda Anisimova in 3</v>
      </c>
    </row>
    <row r="8" spans="1:14" ht="358.8" x14ac:dyDescent="0.3">
      <c r="A8" s="37"/>
      <c r="B8" s="41" t="s">
        <v>131</v>
      </c>
      <c r="C8" s="37" t="s">
        <v>74</v>
      </c>
      <c r="D8" s="38">
        <v>0.43369999999999997</v>
      </c>
      <c r="E8" s="37" t="s">
        <v>106</v>
      </c>
      <c r="F8" s="37">
        <v>3</v>
      </c>
      <c r="G8" s="37">
        <v>5</v>
      </c>
      <c r="H8" s="37">
        <v>1.781000018119812</v>
      </c>
      <c r="I8" s="24">
        <v>1.87</v>
      </c>
      <c r="J8" s="24">
        <v>2.1</v>
      </c>
      <c r="K8" s="46" t="s">
        <v>132</v>
      </c>
      <c r="L8" s="22">
        <v>7</v>
      </c>
      <c r="M8" s="22"/>
      <c r="N8" s="31" t="str" cm="1">
        <f t="array" aca="1" ref="N8" ca="1">IF(INDIRECT("M" &amp; ROW())="x", INDIRECT("B" &amp; ROW()) &amp; IF(INDIRECT("E" &amp; ROW())="x", " in 2", " in 3"), "")</f>
        <v/>
      </c>
    </row>
    <row r="9" spans="1:14" x14ac:dyDescent="0.3">
      <c r="A9" s="34">
        <v>2</v>
      </c>
      <c r="B9" s="42" t="s">
        <v>128</v>
      </c>
      <c r="C9" s="34" t="s">
        <v>74</v>
      </c>
      <c r="D9" s="35">
        <v>0.51329999999999998</v>
      </c>
      <c r="E9" s="34" t="s">
        <v>106</v>
      </c>
      <c r="F9" s="34">
        <v>7</v>
      </c>
      <c r="G9" s="34">
        <v>3</v>
      </c>
      <c r="H9" s="34">
        <v>1.5</v>
      </c>
      <c r="I9" s="24">
        <v>1.5</v>
      </c>
      <c r="J9" s="24">
        <v>1.55</v>
      </c>
      <c r="K9" s="13"/>
      <c r="L9" s="22"/>
      <c r="M9" s="45" t="s">
        <v>106</v>
      </c>
      <c r="N9" s="31" t="str" cm="1">
        <f t="array" aca="1" ref="N9" ca="1">IF(INDIRECT("M" &amp; ROW())="x", INDIRECT("B" &amp; ROW()) &amp; IF(INDIRECT("E" &amp; ROW())="x", " in 2", " in 3"), "")</f>
        <v>Jessica Pegula in 2</v>
      </c>
    </row>
    <row r="10" spans="1:14" ht="312" x14ac:dyDescent="0.3">
      <c r="A10" s="37"/>
      <c r="B10" s="41" t="s">
        <v>129</v>
      </c>
      <c r="C10" s="37" t="s">
        <v>63</v>
      </c>
      <c r="D10" s="38">
        <v>0.48670000000000002</v>
      </c>
      <c r="E10" s="37"/>
      <c r="F10" s="37">
        <v>27</v>
      </c>
      <c r="G10" s="37">
        <v>38</v>
      </c>
      <c r="H10" s="37">
        <v>2.63</v>
      </c>
      <c r="I10" s="24"/>
      <c r="J10" s="24"/>
      <c r="K10" s="46" t="s">
        <v>133</v>
      </c>
      <c r="L10" s="22">
        <v>7.5</v>
      </c>
      <c r="M10" s="22"/>
      <c r="N10" s="31" t="str" cm="1">
        <f t="array" aca="1" ref="N10" ca="1">IF(INDIRECT("M" &amp; ROW())="x", INDIRECT("B" &amp; ROW()) &amp; IF(INDIRECT("E" &amp; ROW())="x", " in 2", " in 3"), "")</f>
        <v/>
      </c>
    </row>
    <row r="11" spans="1:14" x14ac:dyDescent="0.3">
      <c r="A11" s="10"/>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10"/>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10"/>
      <c r="B13" s="22"/>
      <c r="C13" s="22"/>
      <c r="D13" s="22"/>
      <c r="E13" s="23"/>
      <c r="F13" s="22"/>
      <c r="G13" s="22"/>
      <c r="H13" s="22"/>
      <c r="I13" s="24"/>
      <c r="J13" s="24"/>
      <c r="K13" s="13"/>
      <c r="L13" s="22"/>
      <c r="M13" s="22"/>
      <c r="N13" s="31" t="str" cm="1">
        <f t="array" aca="1" ref="N13" ca="1">IF(INDIRECT("M" &amp; ROW())="x", INDIRECT("B" &amp; ROW()) &amp; IF(INDIRECT("E" &amp; ROW())="x", " in 2", " in 3"), "")</f>
        <v/>
      </c>
    </row>
    <row r="14" spans="1:14" x14ac:dyDescent="0.3">
      <c r="A14" s="10"/>
      <c r="B14" s="22"/>
      <c r="C14" s="22"/>
      <c r="D14" s="22"/>
      <c r="E14" s="23"/>
      <c r="F14" s="22"/>
      <c r="G14" s="22"/>
      <c r="H14" s="22"/>
      <c r="I14" s="24"/>
      <c r="J14" s="24"/>
      <c r="K14" s="13"/>
      <c r="L14" s="22"/>
      <c r="M14" s="22"/>
      <c r="N14" s="31"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0">
    <sortCondition ref="A7:A1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2025-10-03T14:05:22Z</dcterms:modified>
</cp:coreProperties>
</file>