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D609CD1-A071-497A-9DF6-C79C9D2270A2}" xr6:coauthVersionLast="47" xr6:coauthVersionMax="47" xr10:uidLastSave="{00000000-0000-0000-0000-000000000000}"/>
  <bookViews>
    <workbookView xWindow="-24" yWindow="72" windowWidth="23136" windowHeight="12144"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87" i="1" a="1"/>
  <c r="N201" i="6" a="1"/>
  <c r="N142" i="1" a="1"/>
  <c r="N21" i="6" a="1"/>
  <c r="N61" i="6" a="1"/>
  <c r="N116" i="6" a="1"/>
  <c r="N80" i="1" a="1"/>
  <c r="N28" i="6" a="1"/>
  <c r="N160" i="6" a="1"/>
  <c r="N15" i="6" a="1"/>
  <c r="N51" i="6" a="1"/>
  <c r="N212" i="6" a="1"/>
  <c r="N124" i="6" a="1"/>
  <c r="N7" i="6" a="1"/>
  <c r="N124" i="1" a="1"/>
  <c r="N58" i="1" a="1"/>
  <c r="N106" i="6" a="1"/>
  <c r="N73" i="6" a="1"/>
  <c r="N77" i="6" a="1"/>
  <c r="N84" i="1" a="1"/>
  <c r="N120" i="6" a="1"/>
  <c r="N22" i="6" a="1"/>
  <c r="N54" i="6" a="1"/>
  <c r="N152" i="1" a="1"/>
  <c r="N138" i="1" a="1"/>
  <c r="N59" i="1" a="1"/>
  <c r="N151" i="1" a="1"/>
  <c r="N19" i="1" a="1"/>
  <c r="N47" i="1" a="1"/>
  <c r="N115" i="1" a="1"/>
  <c r="N42" i="1" a="1"/>
  <c r="N78" i="1" a="1"/>
  <c r="N180" i="1" a="1"/>
  <c r="N82" i="1" a="1"/>
  <c r="N161" i="1" a="1"/>
  <c r="N199" i="6" a="1"/>
  <c r="N46" i="6" a="1"/>
  <c r="N167" i="6" a="1"/>
  <c r="N170" i="6" a="1"/>
  <c r="N16" i="6" a="1"/>
  <c r="N155" i="1" a="1"/>
  <c r="N102" i="6" a="1"/>
  <c r="N31" i="6" a="1"/>
  <c r="N120" i="1" a="1"/>
  <c r="N41" i="6" a="1"/>
  <c r="N94" i="1" a="1"/>
  <c r="N38" i="6" a="1"/>
  <c r="N44" i="1" a="1"/>
  <c r="N74" i="1" a="1"/>
  <c r="N98" i="6" a="1"/>
  <c r="N204" i="6" a="1"/>
  <c r="N154" i="1" a="1"/>
  <c r="N85" i="6" a="1"/>
  <c r="N159" i="1" a="1"/>
  <c r="N129" i="6" a="1"/>
  <c r="N214" i="6" a="1"/>
  <c r="N14" i="1" a="1"/>
  <c r="N70" i="1" a="1"/>
  <c r="N69" i="6" a="1"/>
  <c r="N10" i="1" a="1"/>
  <c r="N56" i="1" a="1"/>
  <c r="N110" i="1" a="1"/>
  <c r="N23" i="1" a="1"/>
  <c r="N164" i="6" a="1"/>
  <c r="N17" i="6" a="1"/>
  <c r="N115" i="6" a="1"/>
  <c r="N48" i="1" a="1"/>
  <c r="N181" i="6" a="1"/>
  <c r="N177" i="1" a="1"/>
  <c r="N86" i="6" a="1"/>
  <c r="N72" i="1" a="1"/>
  <c r="N100"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193" i="6" a="1"/>
  <c r="N188" i="6" a="1"/>
  <c r="N22" i="1" a="1"/>
  <c r="N123" i="6" a="1"/>
  <c r="N176" i="6" a="1"/>
  <c r="N109" i="6" a="1"/>
  <c r="N105" i="1" a="1"/>
  <c r="N32" i="1" a="1"/>
  <c r="N162" i="6" a="1"/>
  <c r="N205" i="6" a="1"/>
  <c r="N76" i="6" a="1"/>
  <c r="N146" i="6" a="1"/>
  <c r="N202" i="6" a="1"/>
  <c r="N27" i="1" a="1"/>
  <c r="N86" i="1" a="1"/>
  <c r="N103" i="6"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99" i="1" a="1"/>
  <c r="N94" i="6" a="1"/>
  <c r="N37" i="6" a="1"/>
  <c r="N45" i="1" a="1"/>
  <c r="N171" i="1" a="1"/>
  <c r="N143" i="6" a="1"/>
  <c r="N38" i="1" a="1"/>
  <c r="N112" i="1" a="1"/>
  <c r="N40" i="6" a="1"/>
  <c r="N113" i="6" a="1"/>
  <c r="N97" i="1" a="1"/>
  <c r="N133" i="6" a="1"/>
  <c r="N36" i="6" a="1"/>
  <c r="N144" i="1" a="1"/>
  <c r="N118" i="6" a="1"/>
  <c r="N26" i="1" a="1"/>
  <c r="N191" i="6" a="1"/>
  <c r="N13" i="6" a="1"/>
  <c r="N21" i="1" a="1"/>
  <c r="N111" i="1" a="1"/>
  <c r="N91" i="6" a="1"/>
  <c r="N83" i="1" a="1"/>
  <c r="N93" i="1" a="1"/>
  <c r="N60" i="1" a="1"/>
  <c r="N100" i="1" a="1"/>
  <c r="N14" i="6" a="1"/>
  <c r="N137" i="6" a="1"/>
  <c r="N59" i="6" a="1"/>
  <c r="N8" i="1" a="1"/>
  <c r="N149" i="6" a="1"/>
  <c r="N198" i="6" a="1"/>
  <c r="N153" i="1" a="1"/>
  <c r="N126" i="6" a="1"/>
  <c r="N90" i="6" a="1"/>
  <c r="N105" i="6" a="1"/>
  <c r="N158" i="6" a="1"/>
  <c r="N58" i="6" a="1"/>
  <c r="N173" i="1" a="1"/>
  <c r="N114" i="1" a="1"/>
  <c r="N179" i="1" a="1"/>
  <c r="N108" i="1" a="1"/>
  <c r="N163" i="6" a="1"/>
  <c r="N49" i="1" a="1"/>
  <c r="N147" i="6" a="1"/>
  <c r="N23" i="6" a="1"/>
  <c r="N147" i="1" a="1"/>
  <c r="N125" i="6" a="1"/>
  <c r="N139" i="6" a="1"/>
  <c r="N139" i="1" a="1"/>
  <c r="N71" i="6" a="1"/>
  <c r="N93" i="6" a="1"/>
  <c r="N50" i="1" a="1"/>
  <c r="N41" i="1" a="1"/>
  <c r="N99" i="6" a="1"/>
  <c r="N92" i="1" a="1"/>
  <c r="N71" i="1" a="1"/>
  <c r="N34" i="6" a="1"/>
  <c r="N165" i="6" a="1"/>
  <c r="N75" i="6" a="1"/>
  <c r="N132" i="1" a="1"/>
  <c r="N35" i="6" a="1"/>
  <c r="N127" i="1" a="1"/>
  <c r="N159" i="6" a="1"/>
  <c r="N121" i="1" a="1"/>
  <c r="N84" i="6" a="1"/>
  <c r="N144" i="6" a="1"/>
  <c r="N79" i="6" a="1"/>
  <c r="N125" i="1" a="1"/>
  <c r="N143" i="1" a="1"/>
  <c r="N184" i="6" a="1"/>
  <c r="N95" i="6" a="1"/>
  <c r="N62" i="6" a="1"/>
  <c r="N168" i="1" a="1"/>
  <c r="N207" i="6" a="1"/>
  <c r="N175" i="6" a="1"/>
  <c r="N173" i="6" a="1"/>
  <c r="N136"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91" i="1" a="1"/>
  <c r="N182" i="6" a="1"/>
  <c r="N25" i="1" a="1"/>
  <c r="N50" i="6" a="1"/>
  <c r="N48" i="6" a="1"/>
  <c r="N30" i="6" a="1"/>
  <c r="N85" i="1" a="1"/>
  <c r="N81" i="1" a="1"/>
  <c r="N20" i="6" a="1"/>
  <c r="N65" i="1" a="1"/>
  <c r="N88" i="1" a="1"/>
  <c r="N186" i="6" a="1"/>
  <c r="N65" i="6" a="1"/>
  <c r="N196" i="6" a="1"/>
  <c r="N52" i="6" a="1"/>
  <c r="N33" i="1" a="1"/>
  <c r="N20" i="1" a="1"/>
  <c r="N25" i="6" a="1"/>
  <c r="N53" i="1" a="1"/>
  <c r="N187" i="6" a="1"/>
  <c r="N90" i="1" a="1"/>
  <c r="N167" i="1" a="1"/>
  <c r="N210" i="6" a="1"/>
  <c r="N177" i="6" a="1"/>
  <c r="N174" i="6" a="1"/>
  <c r="N107" i="6" a="1"/>
  <c r="N104" i="6" a="1"/>
  <c r="N123" i="1" a="1"/>
  <c r="N123" i="1" l="1"/>
  <c r="N104" i="6"/>
  <c r="N107" i="6"/>
  <c r="N174" i="6"/>
  <c r="N177" i="6"/>
  <c r="N210" i="6"/>
  <c r="N167" i="1"/>
  <c r="N90" i="1"/>
  <c r="N187" i="6"/>
  <c r="N53" i="1"/>
  <c r="N25" i="6"/>
  <c r="N20" i="1"/>
  <c r="N33" i="1"/>
  <c r="N52" i="6"/>
  <c r="N196" i="6"/>
  <c r="N65" i="6"/>
  <c r="N186" i="6"/>
  <c r="N88" i="1"/>
  <c r="N65" i="1"/>
  <c r="N20" i="6"/>
  <c r="N81" i="1"/>
  <c r="N85" i="1"/>
  <c r="N30" i="6"/>
  <c r="N48" i="6"/>
  <c r="N50" i="6"/>
  <c r="N25" i="1"/>
  <c r="N182" i="6"/>
  <c r="N91" i="1"/>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36" i="1"/>
  <c r="N173" i="6"/>
  <c r="N175" i="6"/>
  <c r="N207" i="6"/>
  <c r="N168" i="1"/>
  <c r="N62" i="6"/>
  <c r="N95" i="6"/>
  <c r="N184" i="6"/>
  <c r="N143" i="1"/>
  <c r="N125" i="1"/>
  <c r="N79" i="6"/>
  <c r="N144" i="6"/>
  <c r="N84" i="6"/>
  <c r="N121" i="1"/>
  <c r="N159" i="6"/>
  <c r="N127" i="1"/>
  <c r="N35" i="6"/>
  <c r="N132" i="1"/>
  <c r="N75" i="6"/>
  <c r="N165" i="6"/>
  <c r="N34" i="6"/>
  <c r="N71" i="1"/>
  <c r="N92" i="1"/>
  <c r="N99" i="6"/>
  <c r="N41" i="1"/>
  <c r="N50" i="1"/>
  <c r="N93" i="6"/>
  <c r="N71" i="6"/>
  <c r="N139" i="1"/>
  <c r="N139" i="6"/>
  <c r="N125" i="6"/>
  <c r="N147" i="1"/>
  <c r="N23" i="6"/>
  <c r="N147" i="6"/>
  <c r="N49" i="1"/>
  <c r="N163" i="6"/>
  <c r="N108" i="1"/>
  <c r="N179" i="1"/>
  <c r="N114" i="1"/>
  <c r="N173" i="1"/>
  <c r="N58" i="6"/>
  <c r="N158" i="6"/>
  <c r="N105" i="6"/>
  <c r="N90" i="6"/>
  <c r="N126" i="6"/>
  <c r="N153" i="1"/>
  <c r="N198" i="6"/>
  <c r="N149" i="6"/>
  <c r="N8" i="1"/>
  <c r="O8" i="1" s="1"/>
  <c r="N59" i="6"/>
  <c r="N137" i="6"/>
  <c r="N14" i="6"/>
  <c r="N100" i="1"/>
  <c r="N60" i="1"/>
  <c r="N93" i="1"/>
  <c r="N83" i="1"/>
  <c r="N91" i="6"/>
  <c r="N111" i="1"/>
  <c r="N21" i="1"/>
  <c r="N13" i="6"/>
  <c r="N191" i="6"/>
  <c r="N26" i="1"/>
  <c r="N118" i="6"/>
  <c r="N144" i="1"/>
  <c r="N36" i="6"/>
  <c r="N133" i="6"/>
  <c r="N97" i="1"/>
  <c r="N113" i="6"/>
  <c r="N40" i="6"/>
  <c r="N112" i="1"/>
  <c r="N38" i="1"/>
  <c r="N143" i="6"/>
  <c r="N171" i="1"/>
  <c r="N45" i="1"/>
  <c r="N37" i="6"/>
  <c r="N94" i="6"/>
  <c r="N99" i="1"/>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103" i="6"/>
  <c r="N86" i="1"/>
  <c r="N27" i="1"/>
  <c r="N202" i="6"/>
  <c r="N146" i="6"/>
  <c r="N76" i="6"/>
  <c r="N205" i="6"/>
  <c r="N162" i="6"/>
  <c r="N32" i="1"/>
  <c r="N105" i="1"/>
  <c r="N109" i="6"/>
  <c r="N176" i="6"/>
  <c r="N123" i="6"/>
  <c r="N22" i="1"/>
  <c r="N188" i="6"/>
  <c r="N193" i="6"/>
  <c r="N70" i="6"/>
  <c r="N135" i="1"/>
  <c r="N33" i="6"/>
  <c r="N108" i="6"/>
  <c r="N52" i="1"/>
  <c r="N134" i="1"/>
  <c r="N171" i="6"/>
  <c r="N161" i="6"/>
  <c r="N137" i="1"/>
  <c r="N185" i="6"/>
  <c r="N28" i="1"/>
  <c r="N9" i="6"/>
  <c r="N96" i="1"/>
  <c r="N57" i="1"/>
  <c r="N150" i="1"/>
  <c r="N81" i="6"/>
  <c r="N122" i="1"/>
  <c r="N101" i="6"/>
  <c r="N134" i="6"/>
  <c r="N96" i="6"/>
  <c r="N104" i="1"/>
  <c r="N100" i="6"/>
  <c r="N72" i="1"/>
  <c r="N86" i="6"/>
  <c r="N177" i="1"/>
  <c r="N181" i="6"/>
  <c r="N48" i="1"/>
  <c r="N115" i="6"/>
  <c r="N17" i="6"/>
  <c r="N164" i="6"/>
  <c r="N23" i="1"/>
  <c r="N110" i="1"/>
  <c r="N56" i="1"/>
  <c r="N10" i="1"/>
  <c r="N69" i="6"/>
  <c r="N70" i="1"/>
  <c r="N14" i="1"/>
  <c r="N214" i="6"/>
  <c r="N129" i="6"/>
  <c r="N159" i="1"/>
  <c r="N85" i="6"/>
  <c r="N154" i="1"/>
  <c r="N204" i="6"/>
  <c r="N98" i="6"/>
  <c r="N74" i="1"/>
  <c r="N44" i="1"/>
  <c r="N38" i="6"/>
  <c r="N94" i="1"/>
  <c r="N41" i="6"/>
  <c r="N120" i="1"/>
  <c r="N31" i="6"/>
  <c r="N102" i="6"/>
  <c r="N155" i="1"/>
  <c r="N16" i="6"/>
  <c r="N170" i="6"/>
  <c r="N167" i="6"/>
  <c r="N46" i="6"/>
  <c r="N199" i="6"/>
  <c r="N161" i="1"/>
  <c r="N82" i="1"/>
  <c r="N180" i="1"/>
  <c r="N78" i="1"/>
  <c r="N42" i="1"/>
  <c r="N115" i="1"/>
  <c r="N47" i="1"/>
  <c r="N19" i="1"/>
  <c r="N151" i="1"/>
  <c r="N59" i="1"/>
  <c r="N138" i="1"/>
  <c r="N152" i="1"/>
  <c r="N54" i="6"/>
  <c r="N22" i="6"/>
  <c r="N120" i="6"/>
  <c r="N84" i="1"/>
  <c r="N77" i="6"/>
  <c r="N73" i="6"/>
  <c r="N106" i="6"/>
  <c r="N58" i="1"/>
  <c r="N124" i="1"/>
  <c r="N7" i="6"/>
  <c r="N124" i="6"/>
  <c r="N212" i="6"/>
  <c r="N51" i="6"/>
  <c r="N15" i="6"/>
  <c r="N160" i="6"/>
  <c r="N28" i="6"/>
  <c r="N80" i="1"/>
  <c r="N116" i="6"/>
  <c r="N61" i="6"/>
  <c r="N21" i="6"/>
  <c r="N142" i="1"/>
  <c r="N201" i="6"/>
  <c r="N87"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<sst xmlns="http://schemas.openxmlformats.org/spreadsheetml/2006/main" count="213" uniqueCount="102">
  <si>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</si>
  <si>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</si>
  <si>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</si>
  <si>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</si>
  <si>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</si>
  <si>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</si>
  <si>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</si>
  <si>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</si>
  <si>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</si>
  <si>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</si>
  <si>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</si>
  <si>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</si>
  <si>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</si>
  <si>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</si>
  <si>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</si>
  <si>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</si>
  <si>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</si>
  <si>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</si>
  <si>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</si>
  <si>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</si>
  <si>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</si>
  <si>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</si>
  <si>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</si>
  <si>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</si>
  <si>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</si>
  <si>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</si>
  <si>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</si>
  <si>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</si>
  <si>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</si>
  <si>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</si>
  <si>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</si>
  <si>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</si>
  <si>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</si>
  <si>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</si>
  <si>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</si>
  <si>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</si>
  <si>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</si>
  <si>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</si>
  <si>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</si>
  <si>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</si>
  <si>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</si>
  <si>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</si>
  <si>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</si>
  <si>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</si>
  <si>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</si>
  <si>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</si>
  <si>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</si>
  <si>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</si>
  <si>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</si>
  <si>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</si>
  <si>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</si>
  <si>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</si>
  <si>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</si>
  <si>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Almaty Open - Almaty, World Tour, KAZ, I.hard, 13/10/2025, $1.085M, ATP 250                                                                                                                                                                                                                                                        </t>
  </si>
  <si>
    <t>Corentin Moutet</t>
  </si>
  <si>
    <t>FRA</t>
  </si>
  <si>
    <t>Daniil Medvedev</t>
  </si>
  <si>
    <t>RUS</t>
  </si>
  <si>
    <t xml:space="preserve">European Open - Brussels, World Tour, BEL, I.hard, 13/10/2025, ˆ733K, ATP 250                                                                                                                                                                                                                                                        </t>
  </si>
  <si>
    <t>Jiri Lehecka</t>
  </si>
  <si>
    <t>CZE</t>
  </si>
  <si>
    <t>Felix Auger Aliassime</t>
  </si>
  <si>
    <t>CAN</t>
  </si>
  <si>
    <t xml:space="preserve">BNP Paribas Nordic Open - Stockholm, World Tour, SWE, I.hard, 13/10/2025, ˆ733K, ATP 250                                                                                                                                                                                                                                                        </t>
  </si>
  <si>
    <t>Ugo Humbert</t>
  </si>
  <si>
    <t>Casper Ruud</t>
  </si>
  <si>
    <t>NOR</t>
  </si>
  <si>
    <t xml:space="preserve">Ningbo Open - Ningbo, World Tour, CHN, Hard, 13/10/2025, $1.064M, WTA 500                                                                                                                                                                                                                                                        </t>
  </si>
  <si>
    <t>Ekaterina Alexandrova</t>
  </si>
  <si>
    <t>Elena Rybakina</t>
  </si>
  <si>
    <t>KAZ</t>
  </si>
  <si>
    <t xml:space="preserve">Japan Open - Osaka, World Tour, JPN, Hard, 13/10/2025, $275K, WTA 250                                                                                                                                                                                                                                                        </t>
  </si>
  <si>
    <t>Tereza Valentova</t>
  </si>
  <si>
    <t>Leylah Annie Fernandez</t>
  </si>
  <si>
    <t>x</t>
  </si>
  <si>
    <r>
      <t xml:space="preserve">Alexandrova 3-1. Most recent Jan 2024, hard, Alexandrova in 2. Rybakina won on clay in 2020, 2 sets. Alexandrova won twice on hard in 2020, 2 sets each time. Hard win %'s favour Rybakina.
Alexandrova had a straight sets win over Yuan in the 2nd round. 2 sets win over Kessler in the Quarter final. 2 sets win over Shnaider in the Semi final. She reached the 3rd round in Wuhan, Final in Seoul, 4th round of the US Open, Final in Monterrey, 4th round in Cincinnati, Semi final in Doha.
Rybakina needed 3 sets against Yastremska in the 2nd round. Very easy win over Tomljanovic in the Quarter final. Easy win over Paolini in the Semi final. She reached the Quarter final in Wuhan, 4th round of the US Open, Semi final in Cincinnati, Semi final in Montreal, Semi final in Washington, 4th round in Indian Wells, Semi final in Dubai, Quarter final in Doha, 4th round at the Australian Open. 
12 month and 2025 hard stats are stronger for Rybakina on serve.
</t>
    </r>
    <r>
      <rPr>
        <b/>
        <sz val="12"/>
        <color theme="1"/>
        <rFont val="Calibri"/>
        <family val="2"/>
        <scheme val="minor"/>
      </rPr>
      <t xml:space="preserve">Back Rybakina around 2.00 to 2.20 and remove liability at 1.60. </t>
    </r>
  </si>
  <si>
    <r>
      <t xml:space="preserve">1st meeting. Hard win %'s are better for Valentova.
Valentova has come through the qual rounds. Very easy win over Eala in the 1st round. Comfortable win over Mertens in the 2nd round. 3 sets win over Danilovic in the Quarter final. 3 sets win over Cristian in the Semi final. 2nd round of the US Open. Semi final in Prague. CH title in July. 
Fernandez had a 2 sets win over Baptiste in the 1st round. Easy win over Galfi in the 2nd round. 2 sets win over Sramkova in the Quarter final. 3 sets win over Cirstea in the Semi final. She reached the 3rd Round at the US Open 2025, Title in Washington 2025, 3rd Round in Doha 2025, Quarter finals in Abu Dhabi 2025, 3rd Round at the Australian Open 2025, Semi finals in Hong Kong 2024, Quarter finals in Tokyo 2024.
12 month and 2025 hard stats are stronger for Valentova. Good chance of 3 sets. 
</t>
    </r>
    <r>
      <rPr>
        <b/>
        <sz val="12"/>
        <color theme="1"/>
        <rFont val="Calibri"/>
        <family val="2"/>
        <scheme val="minor"/>
      </rPr>
      <t>Lay Fernandez around 1.65 and remove liability at 2.10. Lay set 1 winner.</t>
    </r>
  </si>
  <si>
    <r>
      <t xml:space="preserve">H2H 1-1. Most recent July 2025, hard, Moutet in 3. Medvedev won on grass in 2021, 2 sets. Indoor win %'s favour Moutet.
Moutet had a 2 sets win over Tomic in the 1st round. 2 sets win over Shevchenko in the 2nd round. 2 sets win over Struff in the Quarter final. 2 sets win over Michelsen in the Semi final as slight favourite. He reached the Semi finals in Metz 2024. 4 of his 7 matches in the last 12 months were won by retirement or walkover.
Medvedev had a 2 tight sets win over Walton in the 2nd round. 2 sets win over Marozsan in the Quartier final. 3 sets win over Duckworth in the Semi final. He reached the Semi final in Marseille. 2nd round in Rotterdam. 
12 month and 2025 stats favour Medvedev on serve. return stats favour Moutet. 
</t>
    </r>
    <r>
      <rPr>
        <b/>
        <sz val="12"/>
        <color theme="1"/>
        <rFont val="Calibri"/>
        <family val="2"/>
        <scheme val="minor"/>
      </rPr>
      <t>Back Medvedev around 1.80 to 1.95 and remove liability at 1.40.</t>
    </r>
  </si>
  <si>
    <r>
      <t xml:space="preserve">H2H 1-1. Most recent May 2024, clay, Lehecka retired. Lehecka won on hard in 2023, 4 sets. Indoor win %'s favour Aliassime. 
Lehecka had a comfortable win over Bailly in the 2nd round. He came through the Quarter final when Bonzi retired in set 3. 2 tie breaks win over Perricard in the Semi final. He reached the 2nd round in Rotterdam, Semi finals in Belgrade 2024, Final in Antwerp 2024
Aliassime needed a 3rd set tie break against Dzumhur in the 2nd round. 2 sets win over Spizzirri in the Quarter final. 2 close sets win over Collignon in the Semi final. He won the Title in Montpellier 2025. 2nd round in Basel and Quarter final in Antwerp.
12 month stats favour Aliassime. 2025 stats favour Lehecka. 
</t>
    </r>
    <r>
      <rPr>
        <b/>
        <sz val="12"/>
        <color theme="1"/>
        <rFont val="Calibri"/>
        <family val="2"/>
        <scheme val="minor"/>
      </rPr>
      <t xml:space="preserve">Lay Aliassime around 1.60 and remove liability at 2.10. Good chance of 3 sets and tie breaks. </t>
    </r>
  </si>
  <si>
    <r>
      <t xml:space="preserve">Humbert 3-2. Most recent Apr 2024, clay, Ruud in 3. Humbert wo on grass in 2022, 4 sets. Humbert won indoors in Nov 2020, 3rd set tie break. Both Ruud's wins were on clay. Indoor win %'s are better for Humbert.
Humbert beat Berrettini in 2 sets in the 2nd round. 3 sets win over Sonego in the Quarter final. He came through the Semi final when Rune retired in set 2. He won the Title in Marseille 2025, Final in Paris 2024. 2nd round in Basel. 
Ruud reached the Quarter final last season. 2 sets win over Cilic in the 2nd round. 3 sets win over Korda in the Quarter final. 2 sets win over Shapovalov in the Semi final. Final in Dallas, Semi final at the ATP finals in Nov. 
12 month and 2025 indoor stats favour Humbert. Stats for their last 10 favour Ruud overall. Good chance of 3 sets.
</t>
    </r>
    <r>
      <rPr>
        <b/>
        <sz val="12"/>
        <color theme="1"/>
        <rFont val="Calibri"/>
        <family val="2"/>
        <scheme val="minor"/>
      </rPr>
      <t xml:space="preserve">Back Ruud around 2.10 to 2.30 and remove liability at 1.65. </t>
    </r>
  </si>
  <si>
    <t xml:space="preserve">Olbia Challenger, Challenger, ITA, Hard, 13/10/2025, ˆ181K, Challenger 125                                                                                                                                                                                                                                                 </t>
  </si>
  <si>
    <t>Pablo Carreno-Busta</t>
  </si>
  <si>
    <t>ESP</t>
  </si>
  <si>
    <t>Luca Van Assche</t>
  </si>
  <si>
    <t xml:space="preserve">Curitiba Challenger, Challenger, BRA, Clay, 13/10/2025, $100K, Challenger 75                                                                                                                                                                                                                                                  </t>
  </si>
  <si>
    <t>Adolfo Daniel Vallejo</t>
  </si>
  <si>
    <t>PAR</t>
  </si>
  <si>
    <t>Pedro Boscardin Dias</t>
  </si>
  <si>
    <t>BRA</t>
  </si>
  <si>
    <t xml:space="preserve">Lincoln Challenger, Challenger, USA, I.hard, 13/10/2025, $100K, Challenger 75                                                                                                                                                                                                                                                  </t>
  </si>
  <si>
    <t>Rafael Jodar</t>
  </si>
  <si>
    <t>N/A</t>
  </si>
  <si>
    <t>Martin Damm</t>
  </si>
  <si>
    <t>USA</t>
  </si>
  <si>
    <t xml:space="preserve">Rio Ladies Open - Rio de Janeiro, Challenger, BRA, Clay, 13/10/2025, $115K, WTA 125                                                                                                                                                                                                                                                        </t>
  </si>
  <si>
    <t>Simona Waltert</t>
  </si>
  <si>
    <t>SUI</t>
  </si>
  <si>
    <t>Alice Rame</t>
  </si>
  <si>
    <r>
      <t xml:space="preserve">1st meeting. Hard win %'s are better for Carreno Busta. 
Carreno Busta needed 3 sets in the first 3 rounds. He was underdog in the Quarter final. He needed 3 sets against Landaluce in the semi final. CH title in Oct. 2nd round of the US Open. 2nd rounds in Winston Salem and Toronto. 2 CH title in Feb.
Van Assche had a 3 sets win as favourite in the 1st round. 2 sets win over Kopriva as slight underdog in the 2nd round. 2 sets win in the Quarter final. 3 sets win over Grenier in the Semi final. Very  little hard success in the last 12 months. 
12 month and 2025 CH stats are stronger for Busta. 
</t>
    </r>
    <r>
      <rPr>
        <b/>
        <sz val="12"/>
        <color theme="1"/>
        <rFont val="Calibri"/>
        <family val="2"/>
        <scheme val="minor"/>
      </rPr>
      <t>Back Carreno Busta around 2.00 to 2.20 and remove liability at 1.65.</t>
    </r>
  </si>
  <si>
    <r>
      <t xml:space="preserve">Vallejo 1-0 (Aug 2023, clay, 2 sets). Clay win %'s are even. 
Vallejo reached the 2nd round last year. 2 sets win as underdog in the 1st round. 3 sets win over barrios as underdog in the Quarter final. CH semi in Oct. CH semi in March. 
Dias lost in the qual round last season. This year he made it through the qual rounds. 3rd set tie break win in the 1st round as favourite. 3 sets win over Tirante as huge underdog in the 2nd round. 2 sets win as underdog in the q final. 3 sets win in the semi final as huge underdog. 
12 month CH stats are a little better for Dias overall. 2025 stats favour Vallejo. 
</t>
    </r>
    <r>
      <rPr>
        <b/>
        <sz val="12"/>
        <color theme="1"/>
        <rFont val="Calibri"/>
        <family val="2"/>
        <scheme val="minor"/>
      </rPr>
      <t xml:space="preserve">Back Vallejo around 1.85 to 2.00 and remove liability at 1.45. </t>
    </r>
  </si>
  <si>
    <r>
      <t xml:space="preserve">1st meeting. Indoor win %'s are better for Jodar. 
Jodar has not lost a set this week. He was favourite in every round. He played 1 other indoor tournament and reached the q final in Sep. 
Damm has been favourite in every round. He dropped sets in the 1st round and q final. CH final in Sep. 
Stats for the tournament favour Jodar overall. 
</t>
    </r>
    <r>
      <rPr>
        <b/>
        <sz val="12"/>
        <color theme="1"/>
        <rFont val="Calibri"/>
        <family val="2"/>
        <scheme val="minor"/>
      </rPr>
      <t>Back Jodar around1.95 to 2.20 and remove liability at 1.60.</t>
    </r>
  </si>
  <si>
    <r>
      <t xml:space="preserve">Waltert 2-0. Most recent Oct 2024, indoors, 2 sets. She won on clay in 2021, 2 sets. Clay win %'s are a little better for Waltert. 
Waltert needed 3 sets in the 1st round as strong favourite. Easy win in the 2nd round. 3rd set tie break win as favourite in the Quarter final. 2 sets win over Grabher in the semi final. CH q final in Oct. CH final in Sep. Q final in Iasi. CH semi in May.
Rame beat Riera in 2 sets as underdog in the 1st round. 2 sets win in the 2nd round as favourite. 3 sets win in the Quarter final as strong favourite. 3 sets win as slight underdog in the semi final. CH q final in Sep. Most of tennis is played in ITF's. 
2025 clay stats favour Rame on serve. Stats for the tournament are fairly even. 
</t>
    </r>
    <r>
      <rPr>
        <b/>
        <sz val="12"/>
        <color theme="1"/>
        <rFont val="Calibri"/>
        <family val="2"/>
        <scheme val="minor"/>
      </rPr>
      <t>Lay Waltert and remove liability at 1.40. Back Waltert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</si>
</sst>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1" fillId="4" borderId="0" xfId="0" applyFont="1" applyFill="1" applyAlignment="1">
      <alignment horizontal="center" vertical="top"/>
    </xf>
    <xf numFmtId="0" fontId="11" fillId="5" borderId="0" xfId="0" applyFont="1" applyFill="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1" xfId="6" applyFill="1" applyBorder="1" applyAlignment="1">
      <alignment horizontal="center"/>
    </xf>
    <xf numFmtId="0" fontId="1" fillId="2" borderId="2" xfId="6" applyFill="1" applyBorder="1" applyAlignment="1">
      <alignment horizontal="center"/>
    </xf>
    <xf numFmtId="0" fontId="1" fillId="2" borderId="2"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ABA0F4B-CFD3-416D-9034-45C5A6177BD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5">
        <v>1</v>
      </c>
      <c r="B7" s="42" t="s">
        <v>54</v>
      </c>
      <c r="C7" s="35" t="s">
        <v>55</v>
      </c>
      <c r="D7" s="37">
        <v>0.42609999999999998</v>
      </c>
      <c r="E7" s="44"/>
      <c r="F7" s="35">
        <v>41</v>
      </c>
      <c r="G7" s="35">
        <v>66</v>
      </c>
      <c r="H7" s="35">
        <v>3.4100000858306885</v>
      </c>
      <c r="I7" s="24"/>
      <c r="J7" s="24"/>
      <c r="K7" s="48">
        <v>0.45833333333333331</v>
      </c>
      <c r="L7" s="22"/>
      <c r="M7" s="28"/>
      <c r="N7" s="32" t="str" cm="1">
        <f t="array" aca="1" ref="N7" ca="1">IF(INDIRECT("M" &amp; ROW())="x", INDIRECT("B" &amp; ROW()) &amp; IF(INDIRECT("E" &amp; ROW())="x", " in 2", " in 3"), "")</f>
        <v/>
      </c>
      <c r="O7" s="22" t="str">
        <f ca="1">IF(N7="x", C7 &amp; IF(F7="x", " in 2", " in 3"), "")</f>
        <v/>
      </c>
    </row>
    <row r="8" spans="1:15" ht="249.6" x14ac:dyDescent="0.3">
      <c r="A8" s="38"/>
      <c r="B8" s="49" t="s">
        <v>56</v>
      </c>
      <c r="C8" s="38" t="s">
        <v>57</v>
      </c>
      <c r="D8" s="39">
        <v>0.57389999999999997</v>
      </c>
      <c r="E8" s="45" t="s">
        <v>74</v>
      </c>
      <c r="F8" s="38">
        <v>14</v>
      </c>
      <c r="G8" s="38">
        <v>345</v>
      </c>
      <c r="H8" s="38">
        <v>1.3580000400543213</v>
      </c>
      <c r="I8" s="24">
        <v>1.37</v>
      </c>
      <c r="J8" s="24">
        <v>1.4</v>
      </c>
      <c r="K8" s="50" t="s">
        <v>77</v>
      </c>
      <c r="L8" s="22">
        <v>7.5</v>
      </c>
      <c r="M8" s="51" t="s">
        <v>74</v>
      </c>
      <c r="N8" s="32" t="str" cm="1">
        <f t="array" aca="1" ref="N8" ca="1">IF(INDIRECT("M" &amp; ROW())="x", INDIRECT("B" &amp; ROW()) &amp; IF(INDIRECT("E" &amp; ROW())="x", " in 2", " in 3"), "")</f>
        <v>Daniil Medvedev in 2</v>
      </c>
      <c r="O8" s="22" t="str">
        <f ca="1">IF(N8="x", C8 &amp; IF(F8="x", " in 2", " in 3"), "")</f>
        <v/>
      </c>
    </row>
    <row r="9" spans="1:15" x14ac:dyDescent="0.3">
      <c r="A9" s="22"/>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22"/>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0" t="s">
        <v>58</v>
      </c>
      <c r="B11" s="41"/>
      <c r="C11" s="41"/>
      <c r="D11" s="41"/>
      <c r="E11" s="41"/>
      <c r="F11" s="41"/>
      <c r="G11" s="41"/>
      <c r="H11" s="41"/>
      <c r="I11" s="24"/>
      <c r="J11" s="24"/>
      <c r="K11" s="13"/>
      <c r="L11" s="22"/>
      <c r="M11" s="22"/>
      <c r="N11" s="32" t="str" cm="1">
        <f t="array" aca="1" ref="N11" ca="1">IF(INDIRECT("M" &amp; ROW())="x", INDIRECT("B" &amp; ROW()) &amp; IF(INDIRECT("E" &amp; ROW())="x", " in 2", " in 3"), "")</f>
        <v/>
      </c>
    </row>
    <row r="12" spans="1:15" x14ac:dyDescent="0.3">
      <c r="A12" s="22"/>
      <c r="B12" s="22"/>
      <c r="C12" s="22"/>
      <c r="D12" s="46" t="s">
        <v>21</v>
      </c>
      <c r="E12" s="46" t="s">
        <v>22</v>
      </c>
      <c r="F12" s="46" t="s">
        <v>23</v>
      </c>
      <c r="G12" s="46" t="s">
        <v>24</v>
      </c>
      <c r="H12" s="47" t="s">
        <v>25</v>
      </c>
      <c r="I12" s="16" t="s">
        <v>26</v>
      </c>
      <c r="J12" s="16" t="s">
        <v>27</v>
      </c>
      <c r="K12" s="17" t="s">
        <v>28</v>
      </c>
      <c r="L12" s="25" t="s">
        <v>50</v>
      </c>
      <c r="M12" s="26"/>
      <c r="N12" s="31" t="s">
        <v>51</v>
      </c>
    </row>
    <row r="13" spans="1:15" x14ac:dyDescent="0.3">
      <c r="A13" s="35">
        <v>1</v>
      </c>
      <c r="B13" s="42" t="s">
        <v>59</v>
      </c>
      <c r="C13" s="35" t="s">
        <v>60</v>
      </c>
      <c r="D13" s="37">
        <v>0.50229999999999997</v>
      </c>
      <c r="E13" s="44"/>
      <c r="F13" s="35">
        <v>17</v>
      </c>
      <c r="G13" s="35">
        <v>25</v>
      </c>
      <c r="H13" s="35">
        <v>2</v>
      </c>
      <c r="I13" s="24"/>
      <c r="J13" s="24">
        <v>1.9</v>
      </c>
      <c r="K13" s="48">
        <v>0.64583333333333337</v>
      </c>
      <c r="L13" s="22"/>
      <c r="M13" s="51" t="s">
        <v>74</v>
      </c>
      <c r="N13" s="32" t="str" cm="1">
        <f t="array" aca="1" ref="N13" ca="1">IF(INDIRECT("M" &amp; ROW())="x", INDIRECT("B" &amp; ROW()) &amp; IF(INDIRECT("E" &amp; ROW())="x", " in 2", " in 3"), "")</f>
        <v>Jiri Lehecka in 3</v>
      </c>
    </row>
    <row r="14" spans="1:15" ht="249.6" x14ac:dyDescent="0.3">
      <c r="A14" s="38"/>
      <c r="B14" s="43" t="s">
        <v>61</v>
      </c>
      <c r="C14" s="38" t="s">
        <v>62</v>
      </c>
      <c r="D14" s="39">
        <v>0.49769999999999998</v>
      </c>
      <c r="E14" s="45" t="s">
        <v>74</v>
      </c>
      <c r="F14" s="38">
        <v>13</v>
      </c>
      <c r="G14" s="38">
        <v>13</v>
      </c>
      <c r="H14" s="38">
        <v>1.8</v>
      </c>
      <c r="I14" s="24">
        <v>1.9</v>
      </c>
      <c r="J14" s="24">
        <v>2.1</v>
      </c>
      <c r="K14" s="50" t="s">
        <v>78</v>
      </c>
      <c r="L14" s="22">
        <v>7</v>
      </c>
      <c r="M14" s="22"/>
      <c r="N14" s="32"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2"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40" t="s">
        <v>63</v>
      </c>
      <c r="B17" s="41"/>
      <c r="C17" s="41"/>
      <c r="D17" s="41"/>
      <c r="E17" s="41"/>
      <c r="F17" s="41"/>
      <c r="G17" s="41"/>
      <c r="H17" s="41"/>
      <c r="I17" s="24"/>
      <c r="J17" s="24"/>
      <c r="K17" s="13"/>
      <c r="L17" s="22"/>
      <c r="M17" s="22"/>
      <c r="N17" s="32" t="str" cm="1">
        <f t="array" aca="1" ref="N17" ca="1">IF(INDIRECT("M" &amp; ROW())="x", INDIRECT("B" &amp; ROW()) &amp; IF(INDIRECT("E" &amp; ROW())="x", " in 2", " in 3"), "")</f>
        <v/>
      </c>
    </row>
    <row r="18" spans="1:14" x14ac:dyDescent="0.3">
      <c r="A18" s="22"/>
      <c r="B18" s="22"/>
      <c r="C18" s="22"/>
      <c r="D18" s="46" t="s">
        <v>21</v>
      </c>
      <c r="E18" s="46" t="s">
        <v>22</v>
      </c>
      <c r="F18" s="46" t="s">
        <v>23</v>
      </c>
      <c r="G18" s="46" t="s">
        <v>24</v>
      </c>
      <c r="H18" s="47" t="s">
        <v>25</v>
      </c>
      <c r="I18" s="16" t="s">
        <v>26</v>
      </c>
      <c r="J18" s="16" t="s">
        <v>27</v>
      </c>
      <c r="K18" s="17" t="s">
        <v>28</v>
      </c>
      <c r="L18" s="25" t="s">
        <v>50</v>
      </c>
      <c r="M18" s="26"/>
      <c r="N18" s="31" t="s">
        <v>51</v>
      </c>
    </row>
    <row r="19" spans="1:14" x14ac:dyDescent="0.3">
      <c r="A19" s="35">
        <v>1</v>
      </c>
      <c r="B19" s="42" t="s">
        <v>64</v>
      </c>
      <c r="C19" s="35" t="s">
        <v>55</v>
      </c>
      <c r="D19" s="37">
        <v>0.43120000000000003</v>
      </c>
      <c r="E19" s="44" t="s">
        <v>74</v>
      </c>
      <c r="F19" s="35">
        <v>25</v>
      </c>
      <c r="G19" s="35">
        <v>3</v>
      </c>
      <c r="H19" s="35">
        <v>2.19</v>
      </c>
      <c r="I19" s="24"/>
      <c r="J19" s="24"/>
      <c r="K19" s="48">
        <v>0.58333333333333337</v>
      </c>
      <c r="L19" s="22"/>
      <c r="M19" s="22"/>
      <c r="N19" s="32" t="str" cm="1">
        <f t="array" aca="1" ref="N19" ca="1">IF(INDIRECT("M" &amp; ROW())="x", INDIRECT("B" &amp; ROW()) &amp; IF(INDIRECT("E" &amp; ROW())="x", " in 2", " in 3"), "")</f>
        <v/>
      </c>
    </row>
    <row r="20" spans="1:14" ht="265.2" x14ac:dyDescent="0.3">
      <c r="A20" s="38"/>
      <c r="B20" s="49" t="s">
        <v>65</v>
      </c>
      <c r="C20" s="38" t="s">
        <v>66</v>
      </c>
      <c r="D20" s="39">
        <v>0.56879999999999997</v>
      </c>
      <c r="E20" s="45"/>
      <c r="F20" s="38">
        <v>12</v>
      </c>
      <c r="G20" s="38">
        <v>137</v>
      </c>
      <c r="H20" s="38">
        <v>1.68</v>
      </c>
      <c r="I20" s="24">
        <v>1.66</v>
      </c>
      <c r="J20" s="24">
        <v>1.8</v>
      </c>
      <c r="K20" s="50" t="s">
        <v>79</v>
      </c>
      <c r="L20" s="22">
        <v>6.5</v>
      </c>
      <c r="M20" s="51" t="s">
        <v>74</v>
      </c>
      <c r="N20" s="32" t="str" cm="1">
        <f t="array" aca="1" ref="N20" ca="1">IF(INDIRECT("M" &amp; ROW())="x", INDIRECT("B" &amp; ROW()) &amp; IF(INDIRECT("E" &amp; ROW())="x", " in 2", " in 3"), "")</f>
        <v>Casper Ruud in 3</v>
      </c>
    </row>
    <row r="21" spans="1:14" x14ac:dyDescent="0.3">
      <c r="A21" s="10"/>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40" t="s">
        <v>80</v>
      </c>
      <c r="B23" s="41"/>
      <c r="C23" s="41"/>
      <c r="D23" s="41"/>
      <c r="E23" s="41"/>
      <c r="F23" s="41"/>
      <c r="G23" s="41"/>
      <c r="H23" s="41"/>
      <c r="I23" s="24"/>
      <c r="J23" s="24"/>
      <c r="K23" s="13"/>
      <c r="L23" s="22"/>
      <c r="M23" s="22"/>
      <c r="N23" s="32" t="str" cm="1">
        <f t="array" aca="1" ref="N23" ca="1">IF(INDIRECT("M" &amp; ROW())="x", INDIRECT("B" &amp; ROW()) &amp; IF(INDIRECT("E" &amp; ROW())="x", " in 2", " in 3"), "")</f>
        <v/>
      </c>
    </row>
    <row r="24" spans="1:14" x14ac:dyDescent="0.3">
      <c r="A24" s="22"/>
      <c r="B24" s="22"/>
      <c r="C24" s="22"/>
      <c r="D24" s="46" t="s">
        <v>21</v>
      </c>
      <c r="E24" s="46" t="s">
        <v>22</v>
      </c>
      <c r="F24" s="46" t="s">
        <v>23</v>
      </c>
      <c r="G24" s="46" t="s">
        <v>24</v>
      </c>
      <c r="H24" s="47" t="s">
        <v>25</v>
      </c>
      <c r="I24" s="16" t="s">
        <v>26</v>
      </c>
      <c r="J24" s="16" t="s">
        <v>27</v>
      </c>
      <c r="K24" s="17" t="s">
        <v>28</v>
      </c>
      <c r="L24" s="25" t="s">
        <v>50</v>
      </c>
      <c r="M24" s="26"/>
      <c r="N24" s="31" t="s">
        <v>51</v>
      </c>
    </row>
    <row r="25" spans="1:14" x14ac:dyDescent="0.3">
      <c r="A25" s="35">
        <v>1</v>
      </c>
      <c r="B25" s="60" t="s">
        <v>81</v>
      </c>
      <c r="C25" s="35" t="s">
        <v>82</v>
      </c>
      <c r="D25" s="37">
        <v>0.66549999999999998</v>
      </c>
      <c r="E25" s="44" t="s">
        <v>74</v>
      </c>
      <c r="F25" s="35">
        <v>104</v>
      </c>
      <c r="G25" s="35">
        <v>76</v>
      </c>
      <c r="H25" s="35">
        <v>1.5850000381469727</v>
      </c>
      <c r="I25" s="24">
        <v>1.61</v>
      </c>
      <c r="J25" s="24">
        <v>1.6</v>
      </c>
      <c r="K25" s="48">
        <v>0.58333333333333337</v>
      </c>
      <c r="L25" s="22"/>
      <c r="M25" s="51" t="s">
        <v>74</v>
      </c>
      <c r="N25" s="32" t="str" cm="1">
        <f t="array" aca="1" ref="N25" ca="1">IF(INDIRECT("M" &amp; ROW())="x", INDIRECT("B" &amp; ROW()) &amp; IF(INDIRECT("E" &amp; ROW())="x", " in 2", " in 3"), "")</f>
        <v>Pablo Carreno-Busta in 2</v>
      </c>
    </row>
    <row r="26" spans="1:14" ht="218.4" x14ac:dyDescent="0.3">
      <c r="A26" s="38"/>
      <c r="B26" s="43" t="s">
        <v>83</v>
      </c>
      <c r="C26" s="38" t="s">
        <v>55</v>
      </c>
      <c r="D26" s="39">
        <v>0.33450000000000002</v>
      </c>
      <c r="E26" s="45"/>
      <c r="F26" s="38">
        <v>238</v>
      </c>
      <c r="G26" s="38">
        <v>152</v>
      </c>
      <c r="H26" s="38">
        <v>2.4500000476837158</v>
      </c>
      <c r="I26" s="24"/>
      <c r="J26" s="24"/>
      <c r="K26" s="50" t="s">
        <v>98</v>
      </c>
      <c r="L26" s="51">
        <v>7.5</v>
      </c>
      <c r="M26" s="22"/>
      <c r="N26" s="32"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40" t="s">
        <v>84</v>
      </c>
      <c r="B29" s="41"/>
      <c r="C29" s="41"/>
      <c r="D29" s="41"/>
      <c r="E29" s="41"/>
      <c r="F29" s="41"/>
      <c r="G29" s="41"/>
      <c r="H29" s="41"/>
      <c r="I29" s="24"/>
      <c r="J29" s="24"/>
      <c r="K29" s="13"/>
      <c r="L29" s="22"/>
      <c r="M29" s="22"/>
      <c r="N29" s="32" t="str" cm="1">
        <f t="array" aca="1" ref="N29" ca="1">IF(INDIRECT("M" &amp; ROW())="x", INDIRECT("B" &amp; ROW()) &amp; IF(INDIRECT("E" &amp; ROW())="x", " in 2", " in 3"), "")</f>
        <v/>
      </c>
    </row>
    <row r="30" spans="1:14" x14ac:dyDescent="0.3">
      <c r="A30" s="22"/>
      <c r="B30" s="22"/>
      <c r="C30" s="22"/>
      <c r="D30" s="46" t="s">
        <v>21</v>
      </c>
      <c r="E30" s="46" t="s">
        <v>22</v>
      </c>
      <c r="F30" s="46" t="s">
        <v>23</v>
      </c>
      <c r="G30" s="46" t="s">
        <v>24</v>
      </c>
      <c r="H30" s="47" t="s">
        <v>25</v>
      </c>
      <c r="I30" s="16" t="s">
        <v>26</v>
      </c>
      <c r="J30" s="16" t="s">
        <v>27</v>
      </c>
      <c r="K30" s="17" t="s">
        <v>28</v>
      </c>
      <c r="L30" s="25" t="s">
        <v>50</v>
      </c>
      <c r="M30" s="26"/>
      <c r="N30" s="31" t="s">
        <v>51</v>
      </c>
    </row>
    <row r="31" spans="1:14" x14ac:dyDescent="0.3">
      <c r="A31" s="35">
        <v>1</v>
      </c>
      <c r="B31" s="60" t="s">
        <v>85</v>
      </c>
      <c r="C31" s="35" t="s">
        <v>86</v>
      </c>
      <c r="D31" s="37">
        <v>0.65149999999999997</v>
      </c>
      <c r="E31" s="44"/>
      <c r="F31" s="35">
        <v>253</v>
      </c>
      <c r="G31" s="35">
        <v>110</v>
      </c>
      <c r="H31" s="35">
        <v>1.4259999990463257</v>
      </c>
      <c r="I31" s="24">
        <v>1.36</v>
      </c>
      <c r="J31" s="24">
        <v>1.55</v>
      </c>
      <c r="K31" s="48">
        <v>0.625</v>
      </c>
      <c r="L31" s="22"/>
      <c r="M31" s="51" t="s">
        <v>74</v>
      </c>
      <c r="N31" s="32" t="str" cm="1">
        <f t="array" aca="1" ref="N31" ca="1">IF(INDIRECT("M" &amp; ROW())="x", INDIRECT("B" &amp; ROW()) &amp; IF(INDIRECT("E" &amp; ROW())="x", " in 2", " in 3"), "")</f>
        <v>Adolfo Daniel Vallejo in 3</v>
      </c>
    </row>
    <row r="32" spans="1:14" ht="218.4" x14ac:dyDescent="0.3">
      <c r="A32" s="38"/>
      <c r="B32" s="43" t="s">
        <v>87</v>
      </c>
      <c r="C32" s="38" t="s">
        <v>88</v>
      </c>
      <c r="D32" s="39">
        <v>0.34849999999999998</v>
      </c>
      <c r="E32" s="45" t="s">
        <v>74</v>
      </c>
      <c r="F32" s="38">
        <v>363</v>
      </c>
      <c r="G32" s="38">
        <v>310</v>
      </c>
      <c r="H32" s="38">
        <v>2.9600000381469727</v>
      </c>
      <c r="I32" s="24"/>
      <c r="J32" s="24"/>
      <c r="K32" s="50" t="s">
        <v>99</v>
      </c>
      <c r="L32" s="22">
        <v>7</v>
      </c>
      <c r="M32" s="22"/>
      <c r="N32" s="32" t="str" cm="1">
        <f t="array" aca="1" ref="N32" ca="1">IF(INDIRECT("M" &amp; ROW())="x", INDIRECT("B" &amp; ROW()) &amp; IF(INDIRECT("E" &amp; ROW())="x", " in 2", " in 3"), "")</f>
        <v/>
      </c>
    </row>
    <row r="33" spans="1:14" x14ac:dyDescent="0.3">
      <c r="A33" s="22"/>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40" t="s">
        <v>89</v>
      </c>
      <c r="B35" s="41"/>
      <c r="C35" s="41"/>
      <c r="D35" s="41"/>
      <c r="E35" s="41"/>
      <c r="F35" s="41"/>
      <c r="G35" s="41"/>
      <c r="H35" s="41"/>
      <c r="I35" s="24"/>
      <c r="J35" s="24"/>
      <c r="K35" s="13"/>
      <c r="L35" s="22"/>
      <c r="M35" s="22"/>
      <c r="N35" s="32" t="str" cm="1">
        <f t="array" aca="1" ref="N35" ca="1">IF(INDIRECT("M" &amp; ROW())="x", INDIRECT("B" &amp; ROW()) &amp; IF(INDIRECT("E" &amp; ROW())="x", " in 2", " in 3"), "")</f>
        <v/>
      </c>
    </row>
    <row r="36" spans="1:14" x14ac:dyDescent="0.3">
      <c r="A36" s="22"/>
      <c r="B36" s="22"/>
      <c r="C36" s="22"/>
      <c r="D36" s="46" t="s">
        <v>21</v>
      </c>
      <c r="E36" s="46" t="s">
        <v>22</v>
      </c>
      <c r="F36" s="46" t="s">
        <v>23</v>
      </c>
      <c r="G36" s="46" t="s">
        <v>24</v>
      </c>
      <c r="H36" s="47" t="s">
        <v>25</v>
      </c>
      <c r="I36" s="16" t="s">
        <v>26</v>
      </c>
      <c r="J36" s="16" t="s">
        <v>27</v>
      </c>
      <c r="K36" s="17" t="s">
        <v>28</v>
      </c>
      <c r="L36" s="25" t="s">
        <v>50</v>
      </c>
      <c r="M36" s="26"/>
      <c r="N36" s="31" t="s">
        <v>51</v>
      </c>
    </row>
    <row r="37" spans="1:14" x14ac:dyDescent="0.3">
      <c r="A37" s="35">
        <v>1</v>
      </c>
      <c r="B37" s="60" t="s">
        <v>90</v>
      </c>
      <c r="C37" s="35" t="s">
        <v>82</v>
      </c>
      <c r="D37" s="37">
        <v>0.65380000000000005</v>
      </c>
      <c r="E37" s="44" t="s">
        <v>74</v>
      </c>
      <c r="F37" s="35">
        <v>283</v>
      </c>
      <c r="G37" s="35" t="s">
        <v>91</v>
      </c>
      <c r="H37" s="35">
        <v>1.562000036239624</v>
      </c>
      <c r="I37" s="24">
        <v>1.5</v>
      </c>
      <c r="J37" s="24">
        <v>1.7</v>
      </c>
      <c r="K37" s="48">
        <v>0.75</v>
      </c>
      <c r="L37" s="22"/>
      <c r="M37" s="51" t="s">
        <v>74</v>
      </c>
      <c r="N37" s="32" t="str" cm="1">
        <f t="array" aca="1" ref="N37" ca="1">IF(INDIRECT("M" &amp; ROW())="x", INDIRECT("B" &amp; ROW()) &amp; IF(INDIRECT("E" &amp; ROW())="x", " in 2", " in 3"), "")</f>
        <v>Rafael Jodar in 2</v>
      </c>
    </row>
    <row r="38" spans="1:14" ht="156" x14ac:dyDescent="0.3">
      <c r="A38" s="38"/>
      <c r="B38" s="43" t="s">
        <v>92</v>
      </c>
      <c r="C38" s="38" t="s">
        <v>93</v>
      </c>
      <c r="D38" s="39">
        <v>0.34620000000000001</v>
      </c>
      <c r="E38" s="45"/>
      <c r="F38" s="38">
        <v>240</v>
      </c>
      <c r="G38" s="38">
        <v>389</v>
      </c>
      <c r="H38" s="38">
        <v>2.5099999904632568</v>
      </c>
      <c r="I38" s="24"/>
      <c r="J38" s="24"/>
      <c r="K38" s="50" t="s">
        <v>100</v>
      </c>
      <c r="L38" s="22">
        <v>7</v>
      </c>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1" sqref="F1"/>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6" t="s">
        <v>67</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5">
        <v>1</v>
      </c>
      <c r="B7" s="42" t="s">
        <v>68</v>
      </c>
      <c r="C7" s="35" t="s">
        <v>57</v>
      </c>
      <c r="D7" s="37">
        <v>0.54849999999999999</v>
      </c>
      <c r="E7" s="35" t="s">
        <v>74</v>
      </c>
      <c r="F7" s="35">
        <v>10</v>
      </c>
      <c r="G7" s="35">
        <v>24</v>
      </c>
      <c r="H7" s="35">
        <v>2.7400000095367432</v>
      </c>
      <c r="I7" s="24"/>
      <c r="J7" s="24"/>
      <c r="K7" s="48">
        <v>0.41666666666666669</v>
      </c>
      <c r="L7" s="22"/>
      <c r="M7" s="22"/>
      <c r="N7" s="32" t="str" cm="1">
        <f t="array" aca="1" ref="N7" ca="1">IF(INDIRECT("M" &amp; ROW())="x", INDIRECT("B" &amp; ROW()) &amp; IF(INDIRECT("E" &amp; ROW())="x", " in 2", " in 3"), "")</f>
        <v/>
      </c>
    </row>
    <row r="8" spans="1:14" ht="296.39999999999998" x14ac:dyDescent="0.3">
      <c r="A8" s="38"/>
      <c r="B8" s="49" t="s">
        <v>69</v>
      </c>
      <c r="C8" s="38" t="s">
        <v>70</v>
      </c>
      <c r="D8" s="39">
        <v>0.45150000000000001</v>
      </c>
      <c r="E8" s="38"/>
      <c r="F8" s="38">
        <v>9</v>
      </c>
      <c r="G8" s="38">
        <v>9</v>
      </c>
      <c r="H8" s="38">
        <v>1.5049999952316284</v>
      </c>
      <c r="I8" s="24">
        <v>1.54</v>
      </c>
      <c r="J8" s="24">
        <v>1.6</v>
      </c>
      <c r="K8" s="50" t="s">
        <v>75</v>
      </c>
      <c r="L8" s="22">
        <v>7.5</v>
      </c>
      <c r="M8" s="51" t="s">
        <v>74</v>
      </c>
      <c r="N8" s="32" t="str" cm="1">
        <f t="array" aca="1" ref="N8" ca="1">IF(INDIRECT("M" &amp; ROW())="x", INDIRECT("B" &amp; ROW()) &amp; IF(INDIRECT("E" &amp; ROW())="x", " in 2", " in 3"), "")</f>
        <v>Elena Rybakina in 3</v>
      </c>
    </row>
    <row r="9" spans="1:14" x14ac:dyDescent="0.3">
      <c r="A9" s="22"/>
      <c r="B9" s="22"/>
      <c r="C9" s="22"/>
      <c r="D9" s="22"/>
      <c r="E9" s="23"/>
      <c r="F9" s="22"/>
      <c r="G9" s="22"/>
      <c r="H9" s="22"/>
      <c r="I9" s="24"/>
      <c r="J9" s="24"/>
      <c r="K9" s="13"/>
      <c r="L9" s="22"/>
      <c r="M9" s="22"/>
      <c r="N9" s="32" t="str" cm="1">
        <f t="array" aca="1" ref="N9" ca="1">IF(INDIRECT("M" &amp; ROW())="x", INDIRECT("B" &amp; ROW()) &amp; IF(INDIRECT("E" &amp; ROW())="x", " in 2", " in 3"), "")</f>
        <v/>
      </c>
    </row>
    <row r="10" spans="1:14" x14ac:dyDescent="0.3">
      <c r="A10" s="22"/>
      <c r="B10" s="22"/>
      <c r="C10" s="22"/>
      <c r="D10" s="22"/>
      <c r="E10" s="23"/>
      <c r="F10" s="22"/>
      <c r="G10" s="22"/>
      <c r="H10" s="22"/>
      <c r="I10" s="24"/>
      <c r="J10" s="24"/>
      <c r="K10" s="13"/>
      <c r="L10" s="22"/>
      <c r="M10" s="22"/>
      <c r="N10" s="32" t="str" cm="1">
        <f t="array" aca="1" ref="N10" ca="1">IF(INDIRECT("M" &amp; ROW())="x", INDIRECT("B" &amp; ROW()) &amp; IF(INDIRECT("E" &amp; ROW())="x", " in 2", " in 3"), "")</f>
        <v/>
      </c>
    </row>
    <row r="11" spans="1:14" x14ac:dyDescent="0.3">
      <c r="A11" s="40" t="s">
        <v>71</v>
      </c>
      <c r="B11" s="41"/>
      <c r="C11" s="41"/>
      <c r="D11" s="41"/>
      <c r="E11" s="41"/>
      <c r="F11" s="41"/>
      <c r="G11" s="41"/>
      <c r="H11" s="41"/>
      <c r="I11" s="24"/>
      <c r="J11" s="24"/>
      <c r="K11" s="13"/>
      <c r="L11" s="22"/>
      <c r="M11" s="22"/>
      <c r="N11" s="32" t="str" cm="1">
        <f t="array" aca="1" ref="N11" ca="1">IF(INDIRECT("M" &amp; ROW())="x", INDIRECT("B" &amp; ROW()) &amp; IF(INDIRECT("E" &amp; ROW())="x", " in 2", " in 3"), "")</f>
        <v/>
      </c>
    </row>
    <row r="12" spans="1:14"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4" x14ac:dyDescent="0.3">
      <c r="A13" s="35">
        <v>1</v>
      </c>
      <c r="B13" s="42" t="s">
        <v>72</v>
      </c>
      <c r="C13" s="35" t="s">
        <v>60</v>
      </c>
      <c r="D13" s="37">
        <v>0.55020000000000002</v>
      </c>
      <c r="E13" s="35"/>
      <c r="F13" s="35">
        <v>78</v>
      </c>
      <c r="G13" s="35">
        <v>339</v>
      </c>
      <c r="H13" s="35">
        <v>2.059999942779541</v>
      </c>
      <c r="I13" s="24"/>
      <c r="J13" s="24"/>
      <c r="K13" s="48">
        <v>0.16666666666666666</v>
      </c>
      <c r="L13" s="22"/>
      <c r="M13" s="51" t="s">
        <v>74</v>
      </c>
      <c r="N13" s="32" t="str" cm="1">
        <f t="array" aca="1" ref="N13" ca="1">IF(INDIRECT("M" &amp; ROW())="x", INDIRECT("B" &amp; ROW()) &amp; IF(INDIRECT("E" &amp; ROW())="x", " in 2", " in 3"), "")</f>
        <v>Tereza Valentova in 3</v>
      </c>
    </row>
    <row r="14" spans="1:14" ht="265.2" x14ac:dyDescent="0.3">
      <c r="A14" s="38"/>
      <c r="B14" s="43" t="s">
        <v>73</v>
      </c>
      <c r="C14" s="38" t="s">
        <v>62</v>
      </c>
      <c r="D14" s="39">
        <v>0.44979999999999998</v>
      </c>
      <c r="E14" s="38" t="s">
        <v>74</v>
      </c>
      <c r="F14" s="38">
        <v>27</v>
      </c>
      <c r="G14" s="38">
        <v>26</v>
      </c>
      <c r="H14" s="38">
        <v>1.8329999446868896</v>
      </c>
      <c r="I14" s="24">
        <v>1.93</v>
      </c>
      <c r="J14" s="24">
        <v>1.9</v>
      </c>
      <c r="K14" s="50" t="s">
        <v>76</v>
      </c>
      <c r="L14" s="22">
        <v>7</v>
      </c>
      <c r="M14" s="51"/>
      <c r="N14" s="32"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2"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53" t="s">
        <v>94</v>
      </c>
      <c r="B17" s="52"/>
      <c r="C17" s="52"/>
      <c r="D17" s="52"/>
      <c r="E17" s="52"/>
      <c r="F17" s="52"/>
      <c r="G17" s="52"/>
      <c r="H17" s="52"/>
      <c r="I17" s="24"/>
      <c r="J17" s="24"/>
      <c r="K17" s="13"/>
      <c r="L17" s="22"/>
      <c r="M17" s="22"/>
      <c r="N17" s="32"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5" t="s">
        <v>25</v>
      </c>
      <c r="I18" s="16" t="s">
        <v>26</v>
      </c>
      <c r="J18" s="16" t="s">
        <v>27</v>
      </c>
      <c r="K18" s="17" t="s">
        <v>28</v>
      </c>
      <c r="L18" s="25" t="s">
        <v>50</v>
      </c>
      <c r="M18" s="26"/>
      <c r="N18" s="31" t="s">
        <v>51</v>
      </c>
    </row>
    <row r="19" spans="1:14" x14ac:dyDescent="0.3">
      <c r="A19" s="55">
        <v>1</v>
      </c>
      <c r="B19" s="59" t="s">
        <v>95</v>
      </c>
      <c r="C19" s="55" t="s">
        <v>96</v>
      </c>
      <c r="D19" s="56">
        <v>0.83099999999999996</v>
      </c>
      <c r="E19" s="55" t="s">
        <v>74</v>
      </c>
      <c r="F19" s="55">
        <v>97</v>
      </c>
      <c r="G19" s="55">
        <v>142</v>
      </c>
      <c r="H19" s="55">
        <v>1.2009999752044678</v>
      </c>
      <c r="I19" s="24">
        <v>1.2</v>
      </c>
      <c r="J19" s="24">
        <v>1.5</v>
      </c>
      <c r="K19" s="48">
        <v>0.75</v>
      </c>
      <c r="L19" s="22"/>
      <c r="M19" s="51" t="s">
        <v>74</v>
      </c>
      <c r="N19" s="32" t="str" cm="1">
        <f t="array" aca="1" ref="N19" ca="1">IF(INDIRECT("M" &amp; ROW())="x", INDIRECT("B" &amp; ROW()) &amp; IF(INDIRECT("E" &amp; ROW())="x", " in 2", " in 3"), "")</f>
        <v>Simona Waltert in 2</v>
      </c>
    </row>
    <row r="20" spans="1:14" ht="249.6" x14ac:dyDescent="0.3">
      <c r="A20" s="54"/>
      <c r="B20" s="58" t="s">
        <v>97</v>
      </c>
      <c r="C20" s="54" t="s">
        <v>55</v>
      </c>
      <c r="D20" s="57">
        <v>0.16900000000000001</v>
      </c>
      <c r="E20" s="54"/>
      <c r="F20" s="54">
        <v>257</v>
      </c>
      <c r="G20" s="54">
        <v>166</v>
      </c>
      <c r="H20" s="54">
        <v>4.8600001335144043</v>
      </c>
      <c r="I20" s="24"/>
      <c r="J20" s="24"/>
      <c r="K20" s="50" t="s">
        <v>101</v>
      </c>
      <c r="L20" s="22">
        <v>7</v>
      </c>
      <c r="M20" s="22"/>
      <c r="N20" s="32"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2"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2"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2"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2"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2025-10-19T07:32:11Z</dcterms:modified>
</cp:coreProperties>
</file>